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DA EXCEL FILES\SEPT-DEC 24\morning\"/>
    </mc:Choice>
  </mc:AlternateContent>
  <xr:revisionPtr revIDLastSave="0" documentId="8_{51F9C5BE-3C8D-4991-AA03-3AA25A63262C}" xr6:coauthVersionLast="47" xr6:coauthVersionMax="47" xr10:uidLastSave="{00000000-0000-0000-0000-000000000000}"/>
  <bookViews>
    <workbookView xWindow="-120" yWindow="-120" windowWidth="21840" windowHeight="13290" activeTab="3" xr2:uid="{409B88FB-1059-471C-BBDC-8676E044F9F3}"/>
  </bookViews>
  <sheets>
    <sheet name="published 1" sheetId="1" r:id="rId1"/>
    <sheet name="published 2" sheetId="2" r:id="rId2"/>
    <sheet name="PUBLISHED 3" sheetId="3" r:id="rId3"/>
    <sheet name="PUBLISHED 4" sheetId="5" r:id="rId4"/>
    <sheet name="Sheet1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5" l="1"/>
  <c r="F83" i="5"/>
  <c r="E83" i="5"/>
  <c r="E82" i="5"/>
  <c r="E81" i="5"/>
  <c r="F79" i="5"/>
  <c r="C79" i="5"/>
  <c r="C82" i="5"/>
  <c r="C81" i="5"/>
  <c r="F77" i="5"/>
  <c r="F75" i="5"/>
  <c r="L42" i="5"/>
  <c r="L41" i="5"/>
  <c r="L40" i="5"/>
  <c r="I40" i="5"/>
  <c r="L39" i="5"/>
  <c r="I38" i="5"/>
  <c r="F74" i="5"/>
  <c r="F73" i="5"/>
  <c r="M35" i="5"/>
  <c r="K36" i="5"/>
  <c r="L35" i="5"/>
  <c r="F76" i="5"/>
  <c r="C74" i="5"/>
  <c r="C73" i="5"/>
  <c r="F71" i="5"/>
  <c r="F70" i="5"/>
  <c r="E70" i="5"/>
  <c r="E69" i="5"/>
  <c r="C70" i="5"/>
  <c r="C69" i="5"/>
  <c r="F67" i="5"/>
  <c r="L28" i="5"/>
  <c r="L27" i="5"/>
  <c r="L32" i="5"/>
  <c r="L31" i="5"/>
  <c r="L30" i="5"/>
  <c r="L26" i="5"/>
  <c r="I27" i="5"/>
  <c r="I26" i="5"/>
  <c r="L24" i="5"/>
  <c r="L23" i="5"/>
  <c r="L21" i="5"/>
  <c r="I21" i="5"/>
  <c r="F66" i="5"/>
  <c r="E66" i="5"/>
  <c r="C64" i="5"/>
  <c r="F62" i="5"/>
  <c r="F61" i="5"/>
  <c r="L18" i="5"/>
  <c r="L17" i="5"/>
  <c r="L16" i="5"/>
  <c r="K16" i="5"/>
  <c r="K15" i="5"/>
  <c r="F60" i="5"/>
  <c r="F59" i="5"/>
  <c r="F58" i="5"/>
  <c r="F57" i="5"/>
  <c r="C58" i="5"/>
  <c r="C57" i="5"/>
  <c r="F55" i="5"/>
  <c r="F54" i="5"/>
  <c r="L12" i="5"/>
  <c r="L11" i="5"/>
  <c r="L10" i="5"/>
  <c r="L8" i="5"/>
  <c r="L9" i="5"/>
  <c r="F53" i="5"/>
  <c r="C53" i="5"/>
  <c r="F52" i="5"/>
  <c r="D22" i="5"/>
  <c r="C22" i="5"/>
  <c r="D28" i="2"/>
  <c r="D27" i="1" l="1"/>
</calcChain>
</file>

<file path=xl/sharedStrings.xml><?xml version="1.0" encoding="utf-8"?>
<sst xmlns="http://schemas.openxmlformats.org/spreadsheetml/2006/main" count="324" uniqueCount="248">
  <si>
    <t>Property at cost (Building Sh.400 million)</t>
  </si>
  <si>
    <t>Plant at cost</t>
  </si>
  <si>
    <t>Motor vehicles at cost</t>
  </si>
  <si>
    <t>Office equipment at cost</t>
  </si>
  <si>
    <t>Accumulated depreciation (1 January 2022):
     Building</t>
  </si>
  <si>
    <t>     Plant</t>
  </si>
  <si>
    <t>     Motor vehicles</t>
  </si>
  <si>
    <t>     Office equipment</t>
  </si>
  <si>
    <t>Inventory (1 January 2022)</t>
  </si>
  <si>
    <t>Purchases at cost</t>
  </si>
  <si>
    <t>Distribution costs</t>
  </si>
  <si>
    <t>Administrative expenses</t>
  </si>
  <si>
    <t>Revenue</t>
  </si>
  <si>
    <t>Trade receivables and trade payables</t>
  </si>
  <si>
    <t>Bank balance</t>
  </si>
  <si>
    <t>Deferred tax</t>
  </si>
  <si>
    <t>Current tax</t>
  </si>
  <si>
    <t>Bank interest</t>
  </si>
  <si>
    <t>Ordinary share capital (Sh.10 par value)</t>
  </si>
  <si>
    <t>Share premium</t>
  </si>
  <si>
    <t>Retained profit (1 January 2022)</t>
  </si>
  <si>
    <t>Interim dividend paid</t>
  </si>
  <si>
    <t>Suspense account</t>
  </si>
  <si>
    <t>Additional information:</t>
  </si>
  <si>
    <t>Asset</t>
  </si>
  <si>
    <t>Rate per annum</t>
  </si>
  <si>
    <t>Basis</t>
  </si>
  <si>
    <t>Allocation</t>
  </si>
  <si>
    <t>             Building</t>
  </si>
  <si>
    <t>Straight-line</t>
  </si>
  <si>
    <t>Administrative</t>
  </si>
  <si>
    <t>             Plant</t>
  </si>
  <si>
    <t>Reducing balance</t>
  </si>
  <si>
    <t>Cost of sales</t>
  </si>
  <si>
    <t>             Motor vehicles</t>
  </si>
  <si>
    <t>Distribution</t>
  </si>
  <si>
    <t>             Office equipment</t>
  </si>
  <si>
    <t xml:space="preserve">
The following trial balance relates to Bidii Limited as at 31 December 2022:
</t>
  </si>
  <si>
    <t>"sh 000"</t>
  </si>
  <si>
    <t>"sh000"</t>
  </si>
  <si>
    <t>Any gain/loss on disposal of plant should be included within the cost of sales.</t>
  </si>
  <si>
    <t>It is the company’s policy to provide for full year’s depreciation in the year of asset purchase and none in the year of disposal.</t>
  </si>
  <si>
    <t>2.           Depreciation on property, plant and equipment is to be provided and allocated as follows:</t>
  </si>
  <si>
    <t xml:space="preserve">1.           During  the  year  ended  31  December  2022,  Bidii  Limited  disposed  of  an  item  of  plant  for  cash  proceeds  of Sh.20,000,000 which were credited to the revenue account.   </t>
  </si>
  <si>
    <t>No other accounting entry was made.   The plant had cost Sh.39,700,000 and had an accumulated depreciation of Sh.15,860,000.</t>
  </si>
  <si>
    <t xml:space="preserve">3.           It has been discovered that the former financial controller of Bidii Limited engaged in fraudulent financial reporting. Sh.12,000,000 of trade receivables are non-existent and need to be written off.  </t>
  </si>
  <si>
    <t>Of this amount, Sh.7,000,000 relates to the year ended 31 December 2022, with the balance relating to prior periods.</t>
  </si>
  <si>
    <t>5.           Inventory count on 31 December 2022 revealed the value of inventory at a cost of Sh.85,000,000.</t>
  </si>
  <si>
    <t>The proceeds from the fully subscribed rights issue were credited to the suspense account.</t>
  </si>
  <si>
    <t>Required:</t>
  </si>
  <si>
    <t>The following financial statements presented in a suitable format for publication:</t>
  </si>
  <si>
    <t xml:space="preserve">4.           The existing debit balance on the current tax in the trial balance represents the under/over provision for previous year’s tax.  </t>
  </si>
  <si>
    <t>A provision for current tax for the year ended 31 December 2022 of Sh.52,000,000 is required, together with a decrease to the deferred tax provision of Sh.3,000,000.</t>
  </si>
  <si>
    <t xml:space="preserve">6.           On 30 December 2022, the company directors invited the current shareholders to subscribe for a rights issue on the basis of one new share for every five shares held at an exercise price of Sh.15 each.  </t>
  </si>
  <si>
    <t>The cum rights price on the last day of trading was Sh.20 per share.</t>
  </si>
  <si>
    <t>(a) Statement of profit or loss for the year ended 31 December 2022. (6 marks)</t>
  </si>
  <si>
    <t>(b) Statement of changes in equity for the year ended 31 December 2022. (4 marks)</t>
  </si>
  <si>
    <t>(c) Statement of financial position as at 31 December 2022. (10 marks)</t>
  </si>
  <si>
    <t>(Total: 20 marks)</t>
  </si>
  <si>
    <t>QUESTION 21</t>
  </si>
  <si>
    <t>Fanisi Limited, a listed company, has provided the following trial balance as at 30 June 2023.</t>
  </si>
  <si>
    <t>Sh."000"</t>
  </si>
  <si>
    <t>Purchases</t>
  </si>
  <si>
    <t>Inventory as at 1 July 2022</t>
  </si>
  <si>
    <t>Distribution Costs</t>
  </si>
  <si>
    <t>Administration Expenses</t>
  </si>
  <si>
    <t>Interest on Loanstock paid</t>
  </si>
  <si>
    <t>Rent Income</t>
  </si>
  <si>
    <t>Land and Buildings</t>
  </si>
  <si>
    <t xml:space="preserve">        Accumulated depreciation as at 1 July 2022</t>
  </si>
  <si>
    <t>Plant and equipment</t>
  </si>
  <si>
    <t>Investment Property</t>
  </si>
  <si>
    <t>Trade Receivables</t>
  </si>
  <si>
    <t>Cash and Cash Equivalents</t>
  </si>
  <si>
    <t>Ordinary Share Capital</t>
  </si>
  <si>
    <t>Share Premium</t>
  </si>
  <si>
    <t>Retained Earnings as at 1 July 2022</t>
  </si>
  <si>
    <t>Dividends Paid</t>
  </si>
  <si>
    <t>General Reserve</t>
  </si>
  <si>
    <t>8% Loan stock</t>
  </si>
  <si>
    <t>Trade Payables</t>
  </si>
  <si>
    <t>Proceeds on sale of equipment</t>
  </si>
  <si>
    <t>Further information to be taken into account:</t>
  </si>
  <si>
    <t xml:space="preserve">1.   Inventory is provided at Sh.97,000,000 at cost and Sh.95,250, 000 at net realisable value. </t>
  </si>
  <si>
    <t xml:space="preserve">2.   At the beginning of the year, Fanisi Limited disposed of some old equipment for Sh.1,750,000. The equipment had cost Sh.3,750, 000 and had </t>
  </si>
  <si>
    <t xml:space="preserve">      accumulated depreciation brought forward at 1 July 2022 of Sh.750,000.</t>
  </si>
  <si>
    <t xml:space="preserve">     There were no other additions or disposals to property, plant and equipment in the year.</t>
  </si>
  <si>
    <t xml:space="preserve">3.   The company classifies depreciation on plant and equipment as a cost of sale and on land and buildings as an administrative cost. </t>
  </si>
  <si>
    <t xml:space="preserve">      Depreciation rates are as follows:</t>
  </si>
  <si>
    <t xml:space="preserve">             Buildings                    -    Straight line over 50 years </t>
  </si>
  <si>
    <t xml:space="preserve">             Plant and equipment    -    20% reducing balance</t>
  </si>
  <si>
    <t xml:space="preserve">       Fanisi Limited's accounting policy is to charge a full year's depreciation in the year of an asset's purchase and none in the year of disposal. </t>
  </si>
  <si>
    <t xml:space="preserve">       Fanisi Limited's land and buildings were eight years old as at 1 July 2022.</t>
  </si>
  <si>
    <t xml:space="preserve">4.    On 30 June 2023, the company revalued its land and buildings to Sh.190,000,000 (including Sh.2,500,000 for the land). The company </t>
  </si>
  <si>
    <t xml:space="preserve">       follows the revaluation model of IAS 16 for its land and buildings, but no revaluations had been carried out. The company wishes to treat </t>
  </si>
  <si>
    <t xml:space="preserve">       the revaluation surplus as being realised on disposal of the assets.</t>
  </si>
  <si>
    <t>5.    Expected credit loss (an administration expense) is on average 10% of the trade receivables.</t>
  </si>
  <si>
    <t xml:space="preserve">6.    The income tax charge (current and deferred tax) for the year is estimated at Sh.11,250,000 (of which Sh.4,250,000 relates to future </t>
  </si>
  <si>
    <t xml:space="preserve">       payable tax on the revaluation of land and buildings to be charged to other comprehensive income (and the revaluation surplus).</t>
  </si>
  <si>
    <t>7.    On 1 January 2023, Fanisi Limited made a 1 for 4 bonus issue, capitalising its general reserve.</t>
  </si>
  <si>
    <t xml:space="preserve">       This transaction had not yet been accounted for. The fair value of the company's shares on the date of the bonus issue was Sh.37.50 per share.</t>
  </si>
  <si>
    <t xml:space="preserve">8.    Fanisi Limited uses the fair value model of IAS 40. The fair value of the investment property as at 30 June 2023 was Sh.147,000,000. </t>
  </si>
  <si>
    <t xml:space="preserve">Required: </t>
  </si>
  <si>
    <t>As per IAS 1:</t>
  </si>
  <si>
    <t>(i)         Statement of Profit or Loss and other comprehensive incomes for year ended 30 June 2023.</t>
  </si>
  <si>
    <t>(ii)        Statement of changes in Equtity for the year ended 30 June 2023.</t>
  </si>
  <si>
    <t>(iii)       Statement of financial position as at 30 June 2023.</t>
  </si>
  <si>
    <t>(Total: 30 marks)</t>
  </si>
  <si>
    <t xml:space="preserve">
The following trial balance was prepared by Salama Ltd. as at 31 December 2022:</t>
  </si>
  <si>
    <t>Sh.“000”</t>
  </si>
  <si>
    <t>Ordinary share capital (Sh.10 each)</t>
  </si>
  <si>
    <t>8% redeemable preference shares</t>
  </si>
  <si>
    <t>6% debentures</t>
  </si>
  <si>
    <t>Revaluation reserve</t>
  </si>
  <si>
    <t>Retained earnings (1 January 2022)</t>
  </si>
  <si>
    <t>Interest paid on debentures</t>
  </si>
  <si>
    <t>Interim dividends paid:  -    Ordinary</t>
  </si>
  <si>
    <t>-    Preference</t>
  </si>
  <si>
    <t>Investment income</t>
  </si>
  <si>
    <t>Leasehold building</t>
  </si>
  <si>
    <t>Plant and equipment at cost</t>
  </si>
  <si>
    <t>Furniture and fittings at cost</t>
  </si>
  <si>
    <t>Investment</t>
  </si>
  <si>
    <t>Accumulated depreciation:</t>
  </si>
  <si>
    <t>Furniture and fittings</t>
  </si>
  <si>
    <t>Accounts receivable</t>
  </si>
  <si>
    <t>Bank overdraft</t>
  </si>
  <si>
    <t>Accounts payable</t>
  </si>
  <si>
    <t xml:space="preserve">1.           The inventory as at 31 December 2022 was valued at Sh.16 million. However, there were some goods which were considered obsolete </t>
  </si>
  <si>
    <t>with a net realisable value of Sh.400,000 and a cost of Sh.450,000 with a net replacement value of Sh.350,000.</t>
  </si>
  <si>
    <t>2.           The 6% debentures were issued on 1 July 2022. Interest on debentures is payable semi-annually.</t>
  </si>
  <si>
    <t>3.           The policy of the company in relation to the depreciation of its assets is as follows:</t>
  </si>
  <si>
    <t>Method</t>
  </si>
  <si>
    <t></t>
  </si>
  <si>
    <t>On straight line basis</t>
  </si>
  <si>
    <t>On reducing balance basis</t>
  </si>
  <si>
    <t>The plant and equipment had a residual value of Sh.5 million.</t>
  </si>
  <si>
    <t>Depreciation  is  classified  as  cost  of  sales  expense  except  for  the  depreciation  on  furniture  and  fittings  which  is classified as administrative expense.</t>
  </si>
  <si>
    <t>4.           The  taxable  timing  differences  were  Sh.24  million  while  the  deductible  timing  differences  were  Sh.10.5  million during the year.</t>
  </si>
  <si>
    <t>5.           The corporation tax of Sh.21.4 million is to be provided for the year.</t>
  </si>
  <si>
    <t>6.           The suspense account represents two components:</t>
  </si>
  <si>
    <t>             Proceeds  from  sale  of  plant  of  Sh.16  million  whose  cost  was  Sh.20  million  and  an  accumulated depreciation of Sh.2.5 million.</t>
  </si>
  <si>
    <t>             Sh.10 million being a bonus issue of shares.</t>
  </si>
  <si>
    <t>7.           The directors propose to pay a final dividend of Sh.1.50 per share on the outstanding shares at the year end.</t>
  </si>
  <si>
    <t>8.           The tax rate was 30%.</t>
  </si>
  <si>
    <t>(a)          Statement of profit or loss for the year ended 31 December 2022.                                                                    (8 marks)</t>
  </si>
  <si>
    <t>(b)          Statement of changes in equity for the year ended 31 December 2022.                                                            (4 marks)</t>
  </si>
  <si>
    <t>(c)          Statement of financial position as at 31 December 2022.                                                                                  (8 marks)</t>
  </si>
  <si>
    <t>published financial stms</t>
  </si>
  <si>
    <t>stm of profit and loss</t>
  </si>
  <si>
    <t>revenue</t>
  </si>
  <si>
    <t>xx</t>
  </si>
  <si>
    <t>cost of sales</t>
  </si>
  <si>
    <t>(xx)</t>
  </si>
  <si>
    <t>gross profit</t>
  </si>
  <si>
    <t>other incomes</t>
  </si>
  <si>
    <t>total incomes</t>
  </si>
  <si>
    <t>less exp:</t>
  </si>
  <si>
    <t>admin exp</t>
  </si>
  <si>
    <t>distribution cost</t>
  </si>
  <si>
    <t>finance cost</t>
  </si>
  <si>
    <t>profit for the year</t>
  </si>
  <si>
    <t>other comprehensive incomes</t>
  </si>
  <si>
    <t>revalution gain</t>
  </si>
  <si>
    <t>fair value gain</t>
  </si>
  <si>
    <t>total comprehensive incomes</t>
  </si>
  <si>
    <t>statement of changes in equity</t>
  </si>
  <si>
    <t>ordinary shares</t>
  </si>
  <si>
    <t>pref shares</t>
  </si>
  <si>
    <t>retained earnings</t>
  </si>
  <si>
    <t>revalution</t>
  </si>
  <si>
    <t>total</t>
  </si>
  <si>
    <t>bd</t>
  </si>
  <si>
    <t>for the year</t>
  </si>
  <si>
    <t>bonus issue</t>
  </si>
  <si>
    <t>rights isue</t>
  </si>
  <si>
    <t>dividend paid</t>
  </si>
  <si>
    <t>cd</t>
  </si>
  <si>
    <t>The following trial balance relates to Bawabu Limited as at 31 March 2021</t>
  </si>
  <si>
    <t>Retained earnings as at 1 April 2020</t>
  </si>
  <si>
    <t>Property at cost (land Sh.146 million)</t>
  </si>
  <si>
    <t>Accumulated depreciation as at I  April 2020:  Buildings</t>
  </si>
  <si>
    <t>Inventory as at 31 March 2021</t>
  </si>
  <si>
    <t>Trade receivables</t>
  </si>
  <si>
    <t>Trade payables</t>
  </si>
  <si>
    <t>Dividends paid</t>
  </si>
  <si>
    <t xml:space="preserve">1.            On 1 April 2020, the directors of Bawabu Limited resolved that the financial </t>
  </si>
  <si>
    <t xml:space="preserve">statements  would show an improved position  if  the  property  was  revalued  to  market  value.  </t>
  </si>
  <si>
    <t xml:space="preserve">At  that  date,  an  independent  valuer  valued  the  land  at Sh.160  million  and  the  </t>
  </si>
  <si>
    <t xml:space="preserve">buildings  at  Sh.  485  million.  The  remaining  life  of the  buildings  as  at  that  date  was </t>
  </si>
  <si>
    <t xml:space="preserve"> 25 years. Bawabu  Limited  does not make a transfer to retained  earnings for excess depreciation. </t>
  </si>
  <si>
    <t xml:space="preserve"> Ignore deferred tax on the revaluation surplus.</t>
  </si>
  <si>
    <t xml:space="preserve">2.            Plant  and  equipment   is  depreciated   at  a  rate  of  15%  per  annum  using  </t>
  </si>
  <si>
    <t xml:space="preserve">the  reducing   balance   method.   All depreciation is charged to cost of sales, but none has yet </t>
  </si>
  <si>
    <t>been charged on any non-current  assets for the year ended 31 March 2021.</t>
  </si>
  <si>
    <t xml:space="preserve">3.            Bawabu  Limited  estimated  that  an  income  tax  provision  of  Sh.113.8  million  </t>
  </si>
  <si>
    <t>is  required  for  the  year  ended 31 March 2021.</t>
  </si>
  <si>
    <t xml:space="preserve">The  balance  on the current  tax in the trial balance  represents  the  under/over  provision  of </t>
  </si>
  <si>
    <t>the tax  liability  for the year ended 31 March 2020.</t>
  </si>
  <si>
    <t xml:space="preserve">As  at  31  March  2021,  the  tax  base  of  Bawabu  Limited's  net  assets  was  Sh.292  million  </t>
  </si>
  <si>
    <t>less  than  the  carrying amounts. The income tax rate ofBawabu Limited is 30%.</t>
  </si>
  <si>
    <t xml:space="preserve">4.            Bawabu  Limited  made a 1 for 5 bonus issue on 31 March 2021, which  has not yet been </t>
  </si>
  <si>
    <t xml:space="preserve">recorded  in the books of account. The company intends to utilise the share premium as far as </t>
  </si>
  <si>
    <t>possible in providing for the bonus issue.</t>
  </si>
  <si>
    <t>(a) Statement of profit or loss for the year ended 31 March 2021    (8marks)</t>
  </si>
  <si>
    <t>(b) Statement of financial position as at 31 March 2021.         (12 marks)</t>
  </si>
  <si>
    <t>workings</t>
  </si>
  <si>
    <t>Bawabu Ltd</t>
  </si>
  <si>
    <t>statement of profit or loss for the year ended 31 March 2021</t>
  </si>
  <si>
    <t>less cost of sales</t>
  </si>
  <si>
    <t>as per trial balance</t>
  </si>
  <si>
    <t>dep on plant</t>
  </si>
  <si>
    <t>dep on building</t>
  </si>
  <si>
    <t>Gross profit</t>
  </si>
  <si>
    <t>less expenses:</t>
  </si>
  <si>
    <t>Finance cost</t>
  </si>
  <si>
    <t>profit before tax</t>
  </si>
  <si>
    <t xml:space="preserve">tax </t>
  </si>
  <si>
    <t>Tax</t>
  </si>
  <si>
    <t>current tax provision</t>
  </si>
  <si>
    <t>deffered tax c/f</t>
  </si>
  <si>
    <t>deffered tax b/f</t>
  </si>
  <si>
    <t>overprovision of tax</t>
  </si>
  <si>
    <t>statement of financial position as at 31 March 2021</t>
  </si>
  <si>
    <t>non current assets</t>
  </si>
  <si>
    <t>PPE</t>
  </si>
  <si>
    <t>Property plant and equipment(PPE)</t>
  </si>
  <si>
    <t>Land</t>
  </si>
  <si>
    <t>building</t>
  </si>
  <si>
    <t>revaluation gain/loss</t>
  </si>
  <si>
    <t>book value of building</t>
  </si>
  <si>
    <t>cost</t>
  </si>
  <si>
    <t>acc dep</t>
  </si>
  <si>
    <t>nbv</t>
  </si>
  <si>
    <t>current assets</t>
  </si>
  <si>
    <t>Total Assets</t>
  </si>
  <si>
    <t>Equity and liabilities</t>
  </si>
  <si>
    <t>Retained profit</t>
  </si>
  <si>
    <t>Revalution reserve</t>
  </si>
  <si>
    <t>(1:5) normally issued at par</t>
  </si>
  <si>
    <t>number of ordinary shares</t>
  </si>
  <si>
    <t>bonus</t>
  </si>
  <si>
    <t>bal bf as per trial balance</t>
  </si>
  <si>
    <t>less dividend paid</t>
  </si>
  <si>
    <t>current liability</t>
  </si>
  <si>
    <t>non current liability</t>
  </si>
  <si>
    <t>current tax</t>
  </si>
  <si>
    <t>Total capital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</si>
</sst>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9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/>
    <xf numFmtId="0" fontId="2" fillId="0" borderId="6" xfId="0" applyFont="1" applyBorder="1"/>
    <xf numFmtId="0" fontId="3" fillId="0" borderId="0" xfId="0" applyFont="1" applyAlignment="1">
      <alignment horizontal="left" vertical="top"/>
    </xf>
    <xf numFmtId="165" fontId="3" fillId="0" borderId="0" xfId="1" applyNumberFormat="1" applyFont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2" fillId="0" borderId="3" xfId="0" applyFont="1" applyBorder="1"/>
    <xf numFmtId="165" fontId="0" fillId="0" borderId="0" xfId="0" applyNumberFormat="1"/>
    <xf numFmtId="0" fontId="3" fillId="0" borderId="0" xfId="0" applyFont="1" applyAlignment="1">
      <alignment horizontal="right" vertical="top"/>
    </xf>
    <xf numFmtId="165" fontId="0" fillId="0" borderId="1" xfId="0" applyNumberFormat="1" applyBorder="1"/>
    <xf numFmtId="165" fontId="0" fillId="0" borderId="2" xfId="0" applyNumberFormat="1" applyBorder="1"/>
    <xf numFmtId="0" fontId="2" fillId="0" borderId="0" xfId="0" applyFont="1" applyFill="1" applyBorder="1"/>
    <xf numFmtId="0" fontId="3" fillId="0" borderId="0" xfId="0" applyFont="1" applyFill="1" applyBorder="1"/>
    <xf numFmtId="165" fontId="2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3902-EEA2-4809-A7BB-46DE4884085D}">
  <dimension ref="B2:H51"/>
  <sheetViews>
    <sheetView workbookViewId="0">
      <selection activeCell="J16" sqref="J16"/>
    </sheetView>
  </sheetViews>
  <sheetFormatPr defaultRowHeight="15.75" x14ac:dyDescent="0.25"/>
  <cols>
    <col min="3" max="3" width="27.375" customWidth="1"/>
    <col min="4" max="4" width="14" bestFit="1" customWidth="1"/>
    <col min="7" max="7" width="14" bestFit="1" customWidth="1"/>
  </cols>
  <sheetData>
    <row r="2" spans="2:8" ht="21.75" customHeight="1" x14ac:dyDescent="0.25">
      <c r="B2" s="18" t="s">
        <v>37</v>
      </c>
      <c r="C2" s="18"/>
      <c r="D2" s="18"/>
      <c r="E2" s="18"/>
      <c r="F2" s="18"/>
      <c r="G2" s="18"/>
      <c r="H2" s="18"/>
    </row>
    <row r="3" spans="2:8" ht="21.75" customHeight="1" x14ac:dyDescent="0.25">
      <c r="B3" s="1"/>
      <c r="C3" s="1"/>
      <c r="D3" s="1" t="s">
        <v>38</v>
      </c>
      <c r="E3" s="1"/>
      <c r="F3" s="1"/>
      <c r="G3" s="1" t="s">
        <v>39</v>
      </c>
      <c r="H3" s="1"/>
    </row>
    <row r="4" spans="2:8" x14ac:dyDescent="0.25">
      <c r="B4" t="s">
        <v>0</v>
      </c>
      <c r="D4" s="5">
        <v>600000</v>
      </c>
      <c r="E4" s="5"/>
      <c r="F4" s="5"/>
      <c r="G4" s="5"/>
    </row>
    <row r="5" spans="2:8" x14ac:dyDescent="0.25">
      <c r="B5" t="s">
        <v>1</v>
      </c>
      <c r="D5" s="5">
        <v>280000</v>
      </c>
      <c r="E5" s="5"/>
      <c r="F5" s="5"/>
      <c r="G5" s="5"/>
    </row>
    <row r="6" spans="2:8" x14ac:dyDescent="0.25">
      <c r="B6" t="s">
        <v>2</v>
      </c>
      <c r="D6" s="5">
        <v>70000</v>
      </c>
      <c r="E6" s="5"/>
      <c r="F6" s="5"/>
      <c r="G6" s="5"/>
    </row>
    <row r="7" spans="2:8" x14ac:dyDescent="0.25">
      <c r="B7" t="s">
        <v>3</v>
      </c>
      <c r="D7" s="5">
        <v>40000</v>
      </c>
      <c r="E7" s="5"/>
      <c r="F7" s="5"/>
      <c r="G7" s="5"/>
    </row>
    <row r="8" spans="2:8" x14ac:dyDescent="0.25">
      <c r="B8" t="s">
        <v>4</v>
      </c>
      <c r="D8" s="5"/>
      <c r="E8" s="5"/>
      <c r="F8" s="5"/>
      <c r="G8" s="5">
        <v>80000</v>
      </c>
    </row>
    <row r="9" spans="2:8" x14ac:dyDescent="0.25">
      <c r="B9" t="s">
        <v>5</v>
      </c>
      <c r="D9" s="5"/>
      <c r="E9" s="5"/>
      <c r="F9" s="5"/>
      <c r="G9" s="5">
        <v>111160</v>
      </c>
    </row>
    <row r="10" spans="2:8" x14ac:dyDescent="0.25">
      <c r="B10" t="s">
        <v>6</v>
      </c>
      <c r="D10" s="5"/>
      <c r="E10" s="5"/>
      <c r="F10" s="5"/>
      <c r="G10" s="5">
        <v>42000</v>
      </c>
    </row>
    <row r="11" spans="2:8" x14ac:dyDescent="0.25">
      <c r="B11" t="s">
        <v>7</v>
      </c>
      <c r="D11" s="5"/>
      <c r="E11" s="5"/>
      <c r="F11" s="5"/>
      <c r="G11" s="5">
        <v>15000</v>
      </c>
    </row>
    <row r="12" spans="2:8" x14ac:dyDescent="0.25">
      <c r="B12" t="s">
        <v>8</v>
      </c>
      <c r="D12" s="5">
        <v>138000</v>
      </c>
      <c r="E12" s="5"/>
      <c r="F12" s="5"/>
      <c r="G12" s="5"/>
    </row>
    <row r="13" spans="2:8" x14ac:dyDescent="0.25">
      <c r="B13" t="s">
        <v>9</v>
      </c>
      <c r="D13" s="5">
        <v>667000</v>
      </c>
      <c r="E13" s="5"/>
      <c r="F13" s="5"/>
      <c r="G13" s="5"/>
    </row>
    <row r="14" spans="2:8" x14ac:dyDescent="0.25">
      <c r="B14" t="s">
        <v>10</v>
      </c>
      <c r="D14" s="5">
        <v>44000</v>
      </c>
      <c r="E14" s="5"/>
      <c r="F14" s="5"/>
      <c r="G14" s="5"/>
    </row>
    <row r="15" spans="2:8" x14ac:dyDescent="0.25">
      <c r="B15" t="s">
        <v>11</v>
      </c>
      <c r="D15" s="5">
        <v>93500</v>
      </c>
      <c r="E15" s="5"/>
      <c r="F15" s="5"/>
      <c r="G15" s="5"/>
    </row>
    <row r="16" spans="2:8" x14ac:dyDescent="0.25">
      <c r="B16" t="s">
        <v>12</v>
      </c>
      <c r="D16" s="5"/>
      <c r="E16" s="5"/>
      <c r="F16" s="5"/>
      <c r="G16" s="5">
        <v>1123500</v>
      </c>
    </row>
    <row r="17" spans="2:7" x14ac:dyDescent="0.25">
      <c r="B17" t="s">
        <v>13</v>
      </c>
      <c r="D17" s="5">
        <v>74500</v>
      </c>
      <c r="E17" s="5"/>
      <c r="F17" s="5"/>
      <c r="G17" s="5">
        <v>68800</v>
      </c>
    </row>
    <row r="18" spans="2:7" x14ac:dyDescent="0.25">
      <c r="B18" t="s">
        <v>14</v>
      </c>
      <c r="D18" s="5"/>
      <c r="E18" s="5"/>
      <c r="F18" s="5"/>
      <c r="G18" s="5">
        <v>15500</v>
      </c>
    </row>
    <row r="19" spans="2:7" x14ac:dyDescent="0.25">
      <c r="B19" t="s">
        <v>15</v>
      </c>
      <c r="D19" s="5"/>
      <c r="E19" s="5"/>
      <c r="F19" s="5"/>
      <c r="G19" s="5">
        <v>32400</v>
      </c>
    </row>
    <row r="20" spans="2:7" x14ac:dyDescent="0.25">
      <c r="B20" t="s">
        <v>16</v>
      </c>
      <c r="D20" s="5">
        <v>2600</v>
      </c>
      <c r="E20" s="5"/>
      <c r="F20" s="5"/>
      <c r="G20" s="5"/>
    </row>
    <row r="21" spans="2:7" x14ac:dyDescent="0.25">
      <c r="B21" t="s">
        <v>17</v>
      </c>
      <c r="D21" s="5">
        <v>2400</v>
      </c>
      <c r="E21" s="5"/>
      <c r="F21" s="5"/>
      <c r="G21" s="5"/>
    </row>
    <row r="22" spans="2:7" x14ac:dyDescent="0.25">
      <c r="B22" t="s">
        <v>18</v>
      </c>
      <c r="D22" s="5"/>
      <c r="E22" s="5"/>
      <c r="F22" s="5"/>
      <c r="G22" s="5">
        <v>200000</v>
      </c>
    </row>
    <row r="23" spans="2:7" x14ac:dyDescent="0.25">
      <c r="B23" t="s">
        <v>19</v>
      </c>
      <c r="D23" s="5"/>
      <c r="E23" s="5"/>
      <c r="F23" s="5"/>
      <c r="G23" s="5">
        <v>50000</v>
      </c>
    </row>
    <row r="24" spans="2:7" x14ac:dyDescent="0.25">
      <c r="B24" t="s">
        <v>20</v>
      </c>
      <c r="D24" s="5"/>
      <c r="E24" s="5"/>
      <c r="F24" s="5"/>
      <c r="G24" s="5">
        <v>223640</v>
      </c>
    </row>
    <row r="25" spans="2:7" x14ac:dyDescent="0.25">
      <c r="B25" t="s">
        <v>21</v>
      </c>
      <c r="D25" s="5">
        <v>10000</v>
      </c>
      <c r="E25" s="5"/>
      <c r="F25" s="5"/>
      <c r="G25" s="5"/>
    </row>
    <row r="26" spans="2:7" x14ac:dyDescent="0.25">
      <c r="B26" t="s">
        <v>22</v>
      </c>
      <c r="D26" s="5"/>
      <c r="E26" s="5"/>
      <c r="F26" s="5"/>
      <c r="G26" s="5">
        <v>60000</v>
      </c>
    </row>
    <row r="27" spans="2:7" ht="16.5" thickBot="1" x14ac:dyDescent="0.3">
      <c r="B27" t="s">
        <v>23</v>
      </c>
      <c r="D27" s="6">
        <f>SUM(D4:D26)</f>
        <v>2022000</v>
      </c>
      <c r="E27" s="5"/>
      <c r="F27" s="5"/>
      <c r="G27" s="6">
        <v>2022000</v>
      </c>
    </row>
    <row r="28" spans="2:7" x14ac:dyDescent="0.25">
      <c r="B28" t="s">
        <v>43</v>
      </c>
    </row>
    <row r="29" spans="2:7" x14ac:dyDescent="0.25">
      <c r="B29" t="s">
        <v>44</v>
      </c>
    </row>
    <row r="30" spans="2:7" x14ac:dyDescent="0.25">
      <c r="B30" t="s">
        <v>40</v>
      </c>
    </row>
    <row r="31" spans="2:7" x14ac:dyDescent="0.25">
      <c r="B31" t="s">
        <v>41</v>
      </c>
    </row>
    <row r="32" spans="2:7" x14ac:dyDescent="0.25">
      <c r="B32" t="s">
        <v>42</v>
      </c>
    </row>
    <row r="33" spans="2:8" x14ac:dyDescent="0.25">
      <c r="B33" t="s">
        <v>24</v>
      </c>
      <c r="D33" t="s">
        <v>25</v>
      </c>
      <c r="E33" t="s">
        <v>26</v>
      </c>
      <c r="H33" t="s">
        <v>27</v>
      </c>
    </row>
    <row r="34" spans="2:8" x14ac:dyDescent="0.25">
      <c r="B34" t="s">
        <v>28</v>
      </c>
      <c r="D34" s="4">
        <v>2.5000000000000001E-2</v>
      </c>
      <c r="E34" t="s">
        <v>29</v>
      </c>
      <c r="H34" t="s">
        <v>30</v>
      </c>
    </row>
    <row r="35" spans="2:8" x14ac:dyDescent="0.25">
      <c r="B35" t="s">
        <v>31</v>
      </c>
      <c r="D35" s="3">
        <v>0.1</v>
      </c>
      <c r="E35" t="s">
        <v>32</v>
      </c>
      <c r="H35" t="s">
        <v>33</v>
      </c>
    </row>
    <row r="36" spans="2:8" x14ac:dyDescent="0.25">
      <c r="B36" t="s">
        <v>34</v>
      </c>
      <c r="D36" s="3">
        <v>0.2</v>
      </c>
      <c r="E36" t="s">
        <v>29</v>
      </c>
      <c r="H36" t="s">
        <v>35</v>
      </c>
    </row>
    <row r="37" spans="2:8" x14ac:dyDescent="0.25">
      <c r="B37" t="s">
        <v>36</v>
      </c>
      <c r="D37" s="4">
        <v>0.125</v>
      </c>
      <c r="E37" t="s">
        <v>29</v>
      </c>
      <c r="H37" t="s">
        <v>30</v>
      </c>
    </row>
    <row r="38" spans="2:8" x14ac:dyDescent="0.25">
      <c r="B38" t="s">
        <v>45</v>
      </c>
    </row>
    <row r="39" spans="2:8" x14ac:dyDescent="0.25">
      <c r="B39" t="s">
        <v>46</v>
      </c>
    </row>
    <row r="40" spans="2:8" x14ac:dyDescent="0.25">
      <c r="B40" t="s">
        <v>51</v>
      </c>
    </row>
    <row r="41" spans="2:8" x14ac:dyDescent="0.25">
      <c r="B41" t="s">
        <v>52</v>
      </c>
    </row>
    <row r="42" spans="2:8" x14ac:dyDescent="0.25">
      <c r="B42" t="s">
        <v>47</v>
      </c>
    </row>
    <row r="43" spans="2:8" x14ac:dyDescent="0.25">
      <c r="B43" t="s">
        <v>53</v>
      </c>
    </row>
    <row r="44" spans="2:8" x14ac:dyDescent="0.25">
      <c r="B44" t="s">
        <v>54</v>
      </c>
    </row>
    <row r="45" spans="2:8" x14ac:dyDescent="0.25">
      <c r="B45" t="s">
        <v>48</v>
      </c>
    </row>
    <row r="46" spans="2:8" x14ac:dyDescent="0.25">
      <c r="B46" t="s">
        <v>49</v>
      </c>
    </row>
    <row r="47" spans="2:8" x14ac:dyDescent="0.25">
      <c r="B47" t="s">
        <v>50</v>
      </c>
    </row>
    <row r="48" spans="2:8" x14ac:dyDescent="0.25">
      <c r="B48" t="s">
        <v>55</v>
      </c>
    </row>
    <row r="49" spans="2:2" x14ac:dyDescent="0.25">
      <c r="B49" t="s">
        <v>56</v>
      </c>
    </row>
    <row r="50" spans="2:2" x14ac:dyDescent="0.25">
      <c r="B50" t="s">
        <v>57</v>
      </c>
    </row>
    <row r="51" spans="2:2" x14ac:dyDescent="0.25">
      <c r="B51" t="s">
        <v>58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49F0-7555-4325-8C3E-A22A73E5FB0B}">
  <dimension ref="B2:H62"/>
  <sheetViews>
    <sheetView topLeftCell="A37" workbookViewId="0">
      <selection activeCell="L41" sqref="L41"/>
    </sheetView>
  </sheetViews>
  <sheetFormatPr defaultRowHeight="15.75" x14ac:dyDescent="0.25"/>
  <cols>
    <col min="2" max="2" width="24.75" customWidth="1"/>
    <col min="3" max="3" width="29.375" customWidth="1"/>
  </cols>
  <sheetData>
    <row r="2" spans="2:4" x14ac:dyDescent="0.25">
      <c r="B2" t="s">
        <v>59</v>
      </c>
    </row>
    <row r="3" spans="2:4" x14ac:dyDescent="0.25">
      <c r="B3" t="s">
        <v>60</v>
      </c>
    </row>
    <row r="5" spans="2:4" x14ac:dyDescent="0.25">
      <c r="C5" t="s">
        <v>61</v>
      </c>
      <c r="D5" t="s">
        <v>61</v>
      </c>
    </row>
    <row r="6" spans="2:4" x14ac:dyDescent="0.25">
      <c r="B6" t="s">
        <v>12</v>
      </c>
      <c r="D6">
        <v>662000</v>
      </c>
    </row>
    <row r="7" spans="2:4" x14ac:dyDescent="0.25">
      <c r="B7" t="s">
        <v>62</v>
      </c>
      <c r="C7">
        <v>417000</v>
      </c>
    </row>
    <row r="8" spans="2:4" x14ac:dyDescent="0.25">
      <c r="B8" t="s">
        <v>63</v>
      </c>
      <c r="C8">
        <v>111000</v>
      </c>
    </row>
    <row r="9" spans="2:4" x14ac:dyDescent="0.25">
      <c r="B9" t="s">
        <v>64</v>
      </c>
      <c r="C9">
        <v>128000</v>
      </c>
    </row>
    <row r="10" spans="2:4" x14ac:dyDescent="0.25">
      <c r="B10" t="s">
        <v>65</v>
      </c>
      <c r="C10">
        <v>86500</v>
      </c>
    </row>
    <row r="11" spans="2:4" x14ac:dyDescent="0.25">
      <c r="B11" t="s">
        <v>66</v>
      </c>
      <c r="C11">
        <v>1500</v>
      </c>
    </row>
    <row r="12" spans="2:4" x14ac:dyDescent="0.25">
      <c r="B12" t="s">
        <v>67</v>
      </c>
      <c r="D12">
        <v>12000</v>
      </c>
    </row>
    <row r="13" spans="2:4" x14ac:dyDescent="0.25">
      <c r="B13" t="s">
        <v>68</v>
      </c>
      <c r="C13">
        <v>210000</v>
      </c>
    </row>
    <row r="14" spans="2:4" x14ac:dyDescent="0.25">
      <c r="B14" t="s">
        <v>69</v>
      </c>
      <c r="D14">
        <v>30000</v>
      </c>
    </row>
    <row r="15" spans="2:4" x14ac:dyDescent="0.25">
      <c r="B15" t="s">
        <v>70</v>
      </c>
      <c r="C15">
        <v>64500</v>
      </c>
    </row>
    <row r="16" spans="2:4" x14ac:dyDescent="0.25">
      <c r="B16" t="s">
        <v>69</v>
      </c>
      <c r="D16">
        <v>31500</v>
      </c>
    </row>
    <row r="17" spans="2:4" x14ac:dyDescent="0.25">
      <c r="B17" t="s">
        <v>71</v>
      </c>
      <c r="C17">
        <v>137000</v>
      </c>
    </row>
    <row r="18" spans="2:4" x14ac:dyDescent="0.25">
      <c r="B18" t="s">
        <v>72</v>
      </c>
      <c r="C18">
        <v>130000</v>
      </c>
    </row>
    <row r="19" spans="2:4" x14ac:dyDescent="0.25">
      <c r="B19" t="s">
        <v>73</v>
      </c>
      <c r="C19">
        <v>8000</v>
      </c>
    </row>
    <row r="20" spans="2:4" x14ac:dyDescent="0.25">
      <c r="B20" t="s">
        <v>74</v>
      </c>
      <c r="D20">
        <v>25000</v>
      </c>
    </row>
    <row r="21" spans="2:4" x14ac:dyDescent="0.25">
      <c r="B21" t="s">
        <v>75</v>
      </c>
      <c r="D21">
        <v>61000</v>
      </c>
    </row>
    <row r="22" spans="2:4" x14ac:dyDescent="0.25">
      <c r="B22" t="s">
        <v>76</v>
      </c>
      <c r="D22">
        <v>188250</v>
      </c>
    </row>
    <row r="23" spans="2:4" x14ac:dyDescent="0.25">
      <c r="B23" t="s">
        <v>77</v>
      </c>
      <c r="C23">
        <v>6500</v>
      </c>
    </row>
    <row r="24" spans="2:4" x14ac:dyDescent="0.25">
      <c r="B24" t="s">
        <v>78</v>
      </c>
      <c r="D24">
        <v>142500</v>
      </c>
    </row>
    <row r="25" spans="2:4" x14ac:dyDescent="0.25">
      <c r="B25" t="s">
        <v>79</v>
      </c>
      <c r="D25">
        <v>37500</v>
      </c>
    </row>
    <row r="26" spans="2:4" x14ac:dyDescent="0.25">
      <c r="B26" t="s">
        <v>80</v>
      </c>
      <c r="D26">
        <v>108500</v>
      </c>
    </row>
    <row r="27" spans="2:4" x14ac:dyDescent="0.25">
      <c r="B27" t="s">
        <v>81</v>
      </c>
      <c r="D27">
        <v>1750</v>
      </c>
    </row>
    <row r="28" spans="2:4" ht="16.5" thickBot="1" x14ac:dyDescent="0.3">
      <c r="C28" s="2">
        <v>1300000</v>
      </c>
      <c r="D28" s="2">
        <f>SUM(D6:D27)</f>
        <v>1300000</v>
      </c>
    </row>
    <row r="30" spans="2:4" x14ac:dyDescent="0.25">
      <c r="B30" t="s">
        <v>82</v>
      </c>
    </row>
    <row r="31" spans="2:4" x14ac:dyDescent="0.25">
      <c r="B31" t="s">
        <v>83</v>
      </c>
    </row>
    <row r="32" spans="2:4" x14ac:dyDescent="0.25">
      <c r="B32" t="s">
        <v>84</v>
      </c>
    </row>
    <row r="33" spans="2:2" x14ac:dyDescent="0.25">
      <c r="B33" t="s">
        <v>85</v>
      </c>
    </row>
    <row r="34" spans="2:2" x14ac:dyDescent="0.25">
      <c r="B34" t="s">
        <v>86</v>
      </c>
    </row>
    <row r="35" spans="2:2" x14ac:dyDescent="0.25">
      <c r="B35" t="s">
        <v>87</v>
      </c>
    </row>
    <row r="36" spans="2:2" x14ac:dyDescent="0.25">
      <c r="B36" t="s">
        <v>88</v>
      </c>
    </row>
    <row r="37" spans="2:2" x14ac:dyDescent="0.25">
      <c r="B37" t="s">
        <v>89</v>
      </c>
    </row>
    <row r="38" spans="2:2" x14ac:dyDescent="0.25">
      <c r="B38" t="s">
        <v>90</v>
      </c>
    </row>
    <row r="40" spans="2:2" x14ac:dyDescent="0.25">
      <c r="B40" t="s">
        <v>91</v>
      </c>
    </row>
    <row r="41" spans="2:2" x14ac:dyDescent="0.25">
      <c r="B41" t="s">
        <v>92</v>
      </c>
    </row>
    <row r="43" spans="2:2" x14ac:dyDescent="0.25">
      <c r="B43" t="s">
        <v>93</v>
      </c>
    </row>
    <row r="44" spans="2:2" x14ac:dyDescent="0.25">
      <c r="B44" t="s">
        <v>94</v>
      </c>
    </row>
    <row r="45" spans="2:2" x14ac:dyDescent="0.25">
      <c r="B45" t="s">
        <v>95</v>
      </c>
    </row>
    <row r="47" spans="2:2" x14ac:dyDescent="0.25">
      <c r="B47" t="s">
        <v>96</v>
      </c>
    </row>
    <row r="48" spans="2:2" x14ac:dyDescent="0.25">
      <c r="B48" t="s">
        <v>97</v>
      </c>
    </row>
    <row r="49" spans="2:8" x14ac:dyDescent="0.25">
      <c r="B49" t="s">
        <v>98</v>
      </c>
    </row>
    <row r="51" spans="2:8" x14ac:dyDescent="0.25">
      <c r="B51" t="s">
        <v>99</v>
      </c>
    </row>
    <row r="52" spans="2:8" x14ac:dyDescent="0.25">
      <c r="B52" t="s">
        <v>100</v>
      </c>
    </row>
    <row r="54" spans="2:8" x14ac:dyDescent="0.25">
      <c r="B54" t="s">
        <v>101</v>
      </c>
    </row>
    <row r="56" spans="2:8" x14ac:dyDescent="0.25">
      <c r="B56" t="s">
        <v>102</v>
      </c>
    </row>
    <row r="57" spans="2:8" x14ac:dyDescent="0.25">
      <c r="B57" t="s">
        <v>103</v>
      </c>
    </row>
    <row r="59" spans="2:8" x14ac:dyDescent="0.25">
      <c r="B59" t="s">
        <v>104</v>
      </c>
    </row>
    <row r="60" spans="2:8" x14ac:dyDescent="0.25">
      <c r="B60" t="s">
        <v>105</v>
      </c>
    </row>
    <row r="61" spans="2:8" x14ac:dyDescent="0.25">
      <c r="B61" t="s">
        <v>106</v>
      </c>
    </row>
    <row r="62" spans="2:8" x14ac:dyDescent="0.25">
      <c r="H6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84F9-087B-4993-997B-8E42CB4E7033}">
  <dimension ref="A2:L54"/>
  <sheetViews>
    <sheetView topLeftCell="A46" workbookViewId="0">
      <selection activeCell="K16" sqref="K16"/>
    </sheetView>
  </sheetViews>
  <sheetFormatPr defaultRowHeight="15.75" x14ac:dyDescent="0.25"/>
  <sheetData>
    <row r="2" spans="1:7" x14ac:dyDescent="0.25">
      <c r="A2" t="s">
        <v>108</v>
      </c>
    </row>
    <row r="3" spans="1:7" x14ac:dyDescent="0.25">
      <c r="F3" t="s">
        <v>109</v>
      </c>
      <c r="G3" t="s">
        <v>109</v>
      </c>
    </row>
    <row r="4" spans="1:7" x14ac:dyDescent="0.25">
      <c r="B4" t="s">
        <v>110</v>
      </c>
      <c r="G4">
        <v>20000</v>
      </c>
    </row>
    <row r="5" spans="1:7" x14ac:dyDescent="0.25">
      <c r="B5" t="s">
        <v>111</v>
      </c>
      <c r="G5">
        <v>12000</v>
      </c>
    </row>
    <row r="6" spans="1:7" x14ac:dyDescent="0.25">
      <c r="B6" t="s">
        <v>112</v>
      </c>
      <c r="G6">
        <v>10000</v>
      </c>
    </row>
    <row r="7" spans="1:7" x14ac:dyDescent="0.25">
      <c r="B7" t="s">
        <v>113</v>
      </c>
      <c r="G7">
        <v>3400</v>
      </c>
    </row>
    <row r="8" spans="1:7" x14ac:dyDescent="0.25">
      <c r="B8" t="s">
        <v>114</v>
      </c>
      <c r="G8">
        <v>14160</v>
      </c>
    </row>
    <row r="9" spans="1:7" x14ac:dyDescent="0.25">
      <c r="B9" t="s">
        <v>12</v>
      </c>
      <c r="G9">
        <v>283460</v>
      </c>
    </row>
    <row r="10" spans="1:7" x14ac:dyDescent="0.25">
      <c r="B10" t="s">
        <v>8</v>
      </c>
      <c r="F10">
        <v>12400</v>
      </c>
    </row>
    <row r="11" spans="1:7" x14ac:dyDescent="0.25">
      <c r="B11" t="s">
        <v>62</v>
      </c>
      <c r="F11">
        <v>147200</v>
      </c>
    </row>
    <row r="12" spans="1:7" x14ac:dyDescent="0.25">
      <c r="B12" t="s">
        <v>10</v>
      </c>
      <c r="F12">
        <v>22300</v>
      </c>
    </row>
    <row r="13" spans="1:7" x14ac:dyDescent="0.25">
      <c r="B13" t="s">
        <v>11</v>
      </c>
      <c r="F13">
        <v>34440</v>
      </c>
    </row>
    <row r="14" spans="1:7" x14ac:dyDescent="0.25">
      <c r="B14" t="s">
        <v>115</v>
      </c>
      <c r="F14">
        <v>300</v>
      </c>
    </row>
    <row r="15" spans="1:7" x14ac:dyDescent="0.25">
      <c r="B15" t="s">
        <v>116</v>
      </c>
      <c r="F15">
        <v>2000</v>
      </c>
    </row>
    <row r="16" spans="1:7" x14ac:dyDescent="0.25">
      <c r="B16" t="s">
        <v>117</v>
      </c>
      <c r="F16">
        <v>480</v>
      </c>
    </row>
    <row r="17" spans="2:7" x14ac:dyDescent="0.25">
      <c r="B17" t="s">
        <v>118</v>
      </c>
      <c r="G17">
        <v>1500</v>
      </c>
    </row>
    <row r="18" spans="2:7" x14ac:dyDescent="0.25">
      <c r="B18" t="s">
        <v>119</v>
      </c>
      <c r="F18">
        <v>56250</v>
      </c>
    </row>
    <row r="19" spans="2:7" x14ac:dyDescent="0.25">
      <c r="B19" t="s">
        <v>120</v>
      </c>
      <c r="F19">
        <v>55000</v>
      </c>
    </row>
    <row r="20" spans="2:7" x14ac:dyDescent="0.25">
      <c r="B20" t="s">
        <v>121</v>
      </c>
      <c r="F20">
        <v>35000</v>
      </c>
    </row>
    <row r="21" spans="2:7" x14ac:dyDescent="0.25">
      <c r="B21" t="s">
        <v>122</v>
      </c>
      <c r="F21">
        <v>34500</v>
      </c>
    </row>
    <row r="22" spans="2:7" x14ac:dyDescent="0.25">
      <c r="B22" t="s">
        <v>123</v>
      </c>
    </row>
    <row r="23" spans="2:7" x14ac:dyDescent="0.25">
      <c r="D23" t="s">
        <v>119</v>
      </c>
      <c r="G23">
        <v>18000</v>
      </c>
    </row>
    <row r="24" spans="2:7" x14ac:dyDescent="0.25">
      <c r="D24" t="s">
        <v>70</v>
      </c>
      <c r="G24">
        <v>12800</v>
      </c>
    </row>
    <row r="25" spans="2:7" x14ac:dyDescent="0.25">
      <c r="D25" t="s">
        <v>124</v>
      </c>
      <c r="G25">
        <v>9600</v>
      </c>
    </row>
    <row r="26" spans="2:7" x14ac:dyDescent="0.25">
      <c r="B26" t="s">
        <v>125</v>
      </c>
      <c r="F26">
        <v>35700</v>
      </c>
    </row>
    <row r="27" spans="2:7" x14ac:dyDescent="0.25">
      <c r="B27" t="s">
        <v>126</v>
      </c>
      <c r="G27">
        <v>1680</v>
      </c>
    </row>
    <row r="28" spans="2:7" x14ac:dyDescent="0.25">
      <c r="B28" t="s">
        <v>127</v>
      </c>
      <c r="G28">
        <v>17770</v>
      </c>
    </row>
    <row r="29" spans="2:7" x14ac:dyDescent="0.25">
      <c r="B29" t="s">
        <v>15</v>
      </c>
      <c r="G29">
        <v>5200</v>
      </c>
    </row>
    <row r="30" spans="2:7" x14ac:dyDescent="0.25">
      <c r="B30" t="s">
        <v>22</v>
      </c>
      <c r="G30">
        <v>26000</v>
      </c>
    </row>
    <row r="31" spans="2:7" ht="16.5" thickBot="1" x14ac:dyDescent="0.3">
      <c r="F31" s="2">
        <v>435570</v>
      </c>
      <c r="G31" s="2">
        <v>435570</v>
      </c>
    </row>
    <row r="32" spans="2:7" x14ac:dyDescent="0.25">
      <c r="B32" t="s">
        <v>23</v>
      </c>
    </row>
    <row r="33" spans="2:7" x14ac:dyDescent="0.25">
      <c r="B33" t="s">
        <v>128</v>
      </c>
    </row>
    <row r="34" spans="2:7" x14ac:dyDescent="0.25">
      <c r="B34" t="s">
        <v>129</v>
      </c>
    </row>
    <row r="35" spans="2:7" x14ac:dyDescent="0.25">
      <c r="B35" t="s">
        <v>130</v>
      </c>
    </row>
    <row r="36" spans="2:7" x14ac:dyDescent="0.25">
      <c r="B36" t="s">
        <v>131</v>
      </c>
    </row>
    <row r="37" spans="2:7" x14ac:dyDescent="0.25">
      <c r="B37" t="s">
        <v>24</v>
      </c>
      <c r="E37" t="s">
        <v>25</v>
      </c>
      <c r="G37" t="s">
        <v>132</v>
      </c>
    </row>
    <row r="38" spans="2:7" x14ac:dyDescent="0.25">
      <c r="B38" t="s">
        <v>133</v>
      </c>
      <c r="C38" t="s">
        <v>119</v>
      </c>
      <c r="E38" s="3">
        <v>0.04</v>
      </c>
      <c r="G38" t="s">
        <v>134</v>
      </c>
    </row>
    <row r="39" spans="2:7" x14ac:dyDescent="0.25">
      <c r="B39" t="s">
        <v>133</v>
      </c>
      <c r="C39" t="s">
        <v>70</v>
      </c>
      <c r="E39" s="3">
        <v>0.2</v>
      </c>
      <c r="G39" t="s">
        <v>134</v>
      </c>
    </row>
    <row r="40" spans="2:7" x14ac:dyDescent="0.25">
      <c r="B40" t="s">
        <v>133</v>
      </c>
      <c r="C40" t="s">
        <v>124</v>
      </c>
      <c r="E40" s="3">
        <v>0.04</v>
      </c>
      <c r="G40" t="s">
        <v>135</v>
      </c>
    </row>
    <row r="41" spans="2:7" x14ac:dyDescent="0.25">
      <c r="B41" t="s">
        <v>136</v>
      </c>
    </row>
    <row r="42" spans="2:7" x14ac:dyDescent="0.25">
      <c r="B42" t="s">
        <v>137</v>
      </c>
    </row>
    <row r="43" spans="2:7" x14ac:dyDescent="0.25">
      <c r="B43" t="s">
        <v>138</v>
      </c>
    </row>
    <row r="44" spans="2:7" x14ac:dyDescent="0.25">
      <c r="B44" t="s">
        <v>139</v>
      </c>
    </row>
    <row r="45" spans="2:7" x14ac:dyDescent="0.25">
      <c r="B45" t="s">
        <v>140</v>
      </c>
    </row>
    <row r="46" spans="2:7" x14ac:dyDescent="0.25">
      <c r="B46" t="s">
        <v>141</v>
      </c>
    </row>
    <row r="47" spans="2:7" x14ac:dyDescent="0.25">
      <c r="B47" t="s">
        <v>142</v>
      </c>
    </row>
    <row r="48" spans="2:7" x14ac:dyDescent="0.25">
      <c r="B48" t="s">
        <v>143</v>
      </c>
    </row>
    <row r="49" spans="2:12" x14ac:dyDescent="0.25">
      <c r="B49" t="s">
        <v>144</v>
      </c>
    </row>
    <row r="50" spans="2:12" x14ac:dyDescent="0.25">
      <c r="B50" t="s">
        <v>49</v>
      </c>
    </row>
    <row r="51" spans="2:12" x14ac:dyDescent="0.25">
      <c r="B51" t="s">
        <v>145</v>
      </c>
    </row>
    <row r="52" spans="2:12" x14ac:dyDescent="0.25">
      <c r="B52" t="s">
        <v>146</v>
      </c>
    </row>
    <row r="53" spans="2:12" x14ac:dyDescent="0.25">
      <c r="B53" t="s">
        <v>147</v>
      </c>
    </row>
    <row r="54" spans="2:12" x14ac:dyDescent="0.25">
      <c r="L5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C1D8-263F-4081-8873-5B9D68D2888F}">
  <dimension ref="B1:M84"/>
  <sheetViews>
    <sheetView tabSelected="1" topLeftCell="A53" workbookViewId="0">
      <selection activeCell="C84" sqref="C84"/>
    </sheetView>
  </sheetViews>
  <sheetFormatPr defaultRowHeight="15.75" x14ac:dyDescent="0.25"/>
  <cols>
    <col min="1" max="1" width="4.375" customWidth="1"/>
    <col min="2" max="2" width="41.25" customWidth="1"/>
    <col min="3" max="3" width="12.375" customWidth="1"/>
    <col min="4" max="4" width="13.25" customWidth="1"/>
    <col min="6" max="6" width="10.375" bestFit="1" customWidth="1"/>
    <col min="11" max="11" width="10.375" bestFit="1" customWidth="1"/>
    <col min="12" max="12" width="11.875" customWidth="1"/>
  </cols>
  <sheetData>
    <row r="1" spans="2:12" x14ac:dyDescent="0.25">
      <c r="B1" s="14" t="s">
        <v>178</v>
      </c>
      <c r="C1" s="14"/>
      <c r="D1" s="14"/>
      <c r="E1" s="14"/>
      <c r="F1" s="14"/>
      <c r="G1" s="14"/>
      <c r="H1" s="14"/>
    </row>
    <row r="2" spans="2:12" x14ac:dyDescent="0.25">
      <c r="B2" s="14"/>
      <c r="C2" s="14" t="s">
        <v>61</v>
      </c>
      <c r="D2" s="14" t="s">
        <v>61</v>
      </c>
      <c r="E2" s="14"/>
      <c r="F2" s="14"/>
      <c r="G2" s="14"/>
      <c r="H2" s="14"/>
    </row>
    <row r="3" spans="2:12" x14ac:dyDescent="0.25">
      <c r="B3" s="14" t="s">
        <v>18</v>
      </c>
      <c r="C3" s="15"/>
      <c r="D3" s="15">
        <v>560000</v>
      </c>
      <c r="E3" s="14"/>
      <c r="F3" s="14"/>
      <c r="G3" s="14"/>
      <c r="H3" s="14"/>
    </row>
    <row r="4" spans="2:12" x14ac:dyDescent="0.25">
      <c r="B4" s="14" t="s">
        <v>19</v>
      </c>
      <c r="C4" s="15"/>
      <c r="D4" s="15">
        <v>160000</v>
      </c>
      <c r="E4" s="14"/>
      <c r="F4" s="14"/>
      <c r="G4" s="14"/>
      <c r="H4" s="14"/>
    </row>
    <row r="5" spans="2:12" x14ac:dyDescent="0.25">
      <c r="B5" s="14" t="s">
        <v>179</v>
      </c>
      <c r="C5" s="15"/>
      <c r="D5" s="15">
        <v>241560</v>
      </c>
      <c r="E5" s="14"/>
      <c r="F5" s="14"/>
      <c r="G5" s="14"/>
      <c r="H5" s="14"/>
    </row>
    <row r="6" spans="2:12" x14ac:dyDescent="0.25">
      <c r="B6" s="14" t="s">
        <v>180</v>
      </c>
      <c r="C6" s="15">
        <v>732000</v>
      </c>
      <c r="D6" s="15"/>
      <c r="E6" s="14"/>
      <c r="F6" s="14"/>
      <c r="G6" s="14"/>
      <c r="H6" s="14"/>
    </row>
    <row r="7" spans="2:12" x14ac:dyDescent="0.25">
      <c r="B7" s="14" t="s">
        <v>120</v>
      </c>
      <c r="C7" s="15">
        <v>427000</v>
      </c>
      <c r="D7" s="15"/>
      <c r="E7" s="14"/>
      <c r="F7" s="14"/>
      <c r="G7" s="14"/>
      <c r="H7" s="17" t="s">
        <v>206</v>
      </c>
    </row>
    <row r="8" spans="2:12" x14ac:dyDescent="0.25">
      <c r="B8" s="14" t="s">
        <v>181</v>
      </c>
      <c r="C8" s="15"/>
      <c r="D8" s="15">
        <v>122000</v>
      </c>
      <c r="E8" s="14"/>
      <c r="F8" s="14"/>
      <c r="G8" s="14"/>
      <c r="H8" s="14">
        <v>1</v>
      </c>
      <c r="I8" t="s">
        <v>152</v>
      </c>
      <c r="L8" t="str">
        <f>D2</f>
        <v>Sh."000"</v>
      </c>
    </row>
    <row r="9" spans="2:12" x14ac:dyDescent="0.25">
      <c r="B9" s="21" t="s">
        <v>70</v>
      </c>
      <c r="C9" s="15"/>
      <c r="D9" s="15">
        <v>85400</v>
      </c>
      <c r="E9" s="14"/>
      <c r="F9" s="14"/>
      <c r="G9" s="14"/>
      <c r="H9" s="14"/>
      <c r="I9" t="s">
        <v>210</v>
      </c>
      <c r="L9" s="20">
        <f>C17</f>
        <v>2006900</v>
      </c>
    </row>
    <row r="10" spans="2:12" x14ac:dyDescent="0.25">
      <c r="B10" s="14" t="s">
        <v>182</v>
      </c>
      <c r="C10" s="15">
        <v>324500</v>
      </c>
      <c r="D10" s="15"/>
      <c r="E10" s="14"/>
      <c r="F10" s="14"/>
      <c r="G10" s="14"/>
      <c r="H10" s="14"/>
      <c r="I10" t="s">
        <v>211</v>
      </c>
      <c r="L10" s="20">
        <f>(C7-D9)*15%</f>
        <v>51240</v>
      </c>
    </row>
    <row r="11" spans="2:12" x14ac:dyDescent="0.25">
      <c r="B11" s="14" t="s">
        <v>183</v>
      </c>
      <c r="C11" s="15">
        <v>469700</v>
      </c>
      <c r="D11" s="15"/>
      <c r="E11" s="14"/>
      <c r="F11" s="14"/>
      <c r="G11" s="14"/>
      <c r="H11" s="14"/>
      <c r="I11" t="s">
        <v>212</v>
      </c>
      <c r="L11">
        <f>485000/25</f>
        <v>19400</v>
      </c>
    </row>
    <row r="12" spans="2:12" ht="16.5" thickBot="1" x14ac:dyDescent="0.3">
      <c r="B12" s="14" t="s">
        <v>126</v>
      </c>
      <c r="C12" s="15"/>
      <c r="D12" s="15">
        <v>43100</v>
      </c>
      <c r="E12" s="14"/>
      <c r="F12" s="14"/>
      <c r="G12" s="14"/>
      <c r="H12" s="14"/>
      <c r="L12" s="22">
        <f>SUM(L9:L11)</f>
        <v>2077540</v>
      </c>
    </row>
    <row r="13" spans="2:12" x14ac:dyDescent="0.25">
      <c r="B13" s="14" t="s">
        <v>15</v>
      </c>
      <c r="C13" s="15"/>
      <c r="D13" s="15">
        <v>97600</v>
      </c>
      <c r="E13" s="14"/>
      <c r="F13" s="14"/>
      <c r="G13" s="14"/>
      <c r="H13" s="14">
        <v>2</v>
      </c>
      <c r="I13" t="s">
        <v>218</v>
      </c>
    </row>
    <row r="14" spans="2:12" x14ac:dyDescent="0.25">
      <c r="B14" s="14" t="s">
        <v>184</v>
      </c>
      <c r="C14" s="15"/>
      <c r="D14" s="15">
        <v>259860</v>
      </c>
      <c r="E14" s="14"/>
      <c r="F14" s="14"/>
      <c r="G14" s="14"/>
      <c r="H14" s="14"/>
      <c r="I14" t="s">
        <v>219</v>
      </c>
      <c r="K14" s="5"/>
      <c r="L14" s="5">
        <v>113800</v>
      </c>
    </row>
    <row r="15" spans="2:12" x14ac:dyDescent="0.25">
      <c r="B15" s="14" t="s">
        <v>16</v>
      </c>
      <c r="C15" s="15"/>
      <c r="D15" s="15">
        <v>12800</v>
      </c>
      <c r="E15" s="14"/>
      <c r="F15" s="14"/>
      <c r="G15" s="14"/>
      <c r="H15" s="14"/>
      <c r="I15" t="s">
        <v>220</v>
      </c>
      <c r="K15" s="5">
        <f>292000*30%</f>
        <v>87600</v>
      </c>
      <c r="L15" s="5"/>
    </row>
    <row r="16" spans="2:12" x14ac:dyDescent="0.25">
      <c r="B16" s="14" t="s">
        <v>12</v>
      </c>
      <c r="C16" s="15"/>
      <c r="D16" s="15">
        <v>2779160</v>
      </c>
      <c r="E16" s="14"/>
      <c r="F16" s="14"/>
      <c r="G16" s="14"/>
      <c r="H16" s="14"/>
      <c r="I16" t="s">
        <v>221</v>
      </c>
      <c r="K16" s="5">
        <f>D13</f>
        <v>97600</v>
      </c>
      <c r="L16" s="5">
        <f>K15-K16</f>
        <v>-10000</v>
      </c>
    </row>
    <row r="17" spans="2:12" x14ac:dyDescent="0.25">
      <c r="B17" s="14" t="s">
        <v>33</v>
      </c>
      <c r="C17" s="15">
        <v>2006900</v>
      </c>
      <c r="D17" s="15"/>
      <c r="E17" s="14"/>
      <c r="F17" s="14"/>
      <c r="G17" s="14"/>
      <c r="H17" s="14"/>
      <c r="I17" t="s">
        <v>222</v>
      </c>
      <c r="K17" s="5"/>
      <c r="L17" s="5">
        <f>-D15</f>
        <v>-12800</v>
      </c>
    </row>
    <row r="18" spans="2:12" ht="16.5" thickBot="1" x14ac:dyDescent="0.3">
      <c r="B18" s="14" t="s">
        <v>10</v>
      </c>
      <c r="C18" s="15">
        <v>164700</v>
      </c>
      <c r="D18" s="15"/>
      <c r="E18" s="14"/>
      <c r="F18" s="14"/>
      <c r="G18" s="14"/>
      <c r="H18" s="14"/>
      <c r="K18" s="5"/>
      <c r="L18" s="6">
        <f>SUM(L14:L17)</f>
        <v>91000</v>
      </c>
    </row>
    <row r="19" spans="2:12" x14ac:dyDescent="0.25">
      <c r="B19" s="14" t="s">
        <v>11</v>
      </c>
      <c r="C19" s="15">
        <v>201300</v>
      </c>
      <c r="D19" s="15"/>
      <c r="E19" s="14"/>
      <c r="F19" s="14"/>
      <c r="G19" s="14"/>
      <c r="H19" s="14"/>
      <c r="K19" s="5"/>
      <c r="L19" s="5"/>
    </row>
    <row r="20" spans="2:12" x14ac:dyDescent="0.25">
      <c r="B20" s="14" t="s">
        <v>185</v>
      </c>
      <c r="C20" s="15">
        <v>24400</v>
      </c>
      <c r="D20" s="15"/>
      <c r="E20" s="14"/>
      <c r="F20" s="14"/>
      <c r="G20" s="14"/>
      <c r="H20" s="14">
        <v>3</v>
      </c>
      <c r="I20" t="s">
        <v>226</v>
      </c>
      <c r="K20" s="5"/>
      <c r="L20" s="5"/>
    </row>
    <row r="21" spans="2:12" x14ac:dyDescent="0.25">
      <c r="B21" s="14" t="s">
        <v>17</v>
      </c>
      <c r="C21" s="15">
        <v>10980</v>
      </c>
      <c r="D21" s="15"/>
      <c r="E21" s="14"/>
      <c r="F21" s="14"/>
      <c r="G21" s="14"/>
      <c r="H21" s="14"/>
      <c r="I21" t="str">
        <f>B7</f>
        <v>Plant and equipment at cost</v>
      </c>
      <c r="K21" s="5"/>
      <c r="L21" s="5">
        <f>C7-(D9+L10)</f>
        <v>290360</v>
      </c>
    </row>
    <row r="22" spans="2:12" ht="16.5" thickBot="1" x14ac:dyDescent="0.3">
      <c r="B22" s="14"/>
      <c r="C22" s="16">
        <f>SUM(C3:C21)</f>
        <v>4361480</v>
      </c>
      <c r="D22" s="16">
        <f t="shared" ref="D22" si="0">SUM(D3:D21)</f>
        <v>4361480</v>
      </c>
      <c r="E22" s="14"/>
      <c r="F22" s="14"/>
      <c r="G22" s="14"/>
      <c r="H22" s="14"/>
      <c r="I22" t="s">
        <v>227</v>
      </c>
      <c r="K22" s="5"/>
      <c r="L22" s="5">
        <v>160000</v>
      </c>
    </row>
    <row r="23" spans="2:12" x14ac:dyDescent="0.25">
      <c r="B23" s="14"/>
      <c r="C23" s="14"/>
      <c r="D23" s="14"/>
      <c r="E23" s="14"/>
      <c r="F23" s="14"/>
      <c r="G23" s="14"/>
      <c r="H23" s="14"/>
      <c r="I23" t="s">
        <v>228</v>
      </c>
      <c r="K23" s="5"/>
      <c r="L23" s="5">
        <f>485000-L11</f>
        <v>465600</v>
      </c>
    </row>
    <row r="24" spans="2:12" ht="16.5" thickBot="1" x14ac:dyDescent="0.3">
      <c r="B24" s="14" t="s">
        <v>23</v>
      </c>
      <c r="C24" s="14"/>
      <c r="D24" s="14"/>
      <c r="E24" s="14"/>
      <c r="F24" s="14"/>
      <c r="G24" s="14"/>
      <c r="H24" s="14"/>
      <c r="K24" s="5"/>
      <c r="L24" s="6">
        <f>SUM(L21:L23)</f>
        <v>915960</v>
      </c>
    </row>
    <row r="25" spans="2:12" x14ac:dyDescent="0.25">
      <c r="B25" s="14" t="s">
        <v>186</v>
      </c>
      <c r="C25" s="14"/>
      <c r="D25" s="14"/>
      <c r="E25" s="14"/>
      <c r="F25" s="14"/>
      <c r="G25" s="14"/>
      <c r="H25" s="14">
        <v>4</v>
      </c>
      <c r="I25" t="s">
        <v>229</v>
      </c>
      <c r="K25" s="5"/>
      <c r="L25" s="5"/>
    </row>
    <row r="26" spans="2:12" x14ac:dyDescent="0.25">
      <c r="B26" s="14" t="s">
        <v>187</v>
      </c>
      <c r="C26" s="14"/>
      <c r="D26" s="14"/>
      <c r="E26" s="14"/>
      <c r="F26" s="14"/>
      <c r="G26" s="14"/>
      <c r="H26" s="14"/>
      <c r="I26" t="str">
        <f>I22</f>
        <v>Land</v>
      </c>
      <c r="K26" s="5"/>
      <c r="L26" s="5">
        <f>L22-146000</f>
        <v>14000</v>
      </c>
    </row>
    <row r="27" spans="2:12" x14ac:dyDescent="0.25">
      <c r="B27" s="14" t="s">
        <v>188</v>
      </c>
      <c r="C27" s="14"/>
      <c r="D27" s="14"/>
      <c r="E27" s="14"/>
      <c r="F27" s="14"/>
      <c r="G27" s="14"/>
      <c r="H27" s="14"/>
      <c r="I27" t="str">
        <f>I23</f>
        <v>building</v>
      </c>
      <c r="K27" s="5"/>
      <c r="L27" s="5">
        <f>485000-L32</f>
        <v>21000</v>
      </c>
    </row>
    <row r="28" spans="2:12" ht="16.5" thickBot="1" x14ac:dyDescent="0.3">
      <c r="B28" s="14" t="s">
        <v>189</v>
      </c>
      <c r="C28" s="14"/>
      <c r="D28" s="14"/>
      <c r="E28" s="14"/>
      <c r="F28" s="14"/>
      <c r="G28" s="14"/>
      <c r="H28" s="14"/>
      <c r="K28" s="5"/>
      <c r="L28" s="6">
        <f>SUM(L26:L27)</f>
        <v>35000</v>
      </c>
    </row>
    <row r="29" spans="2:12" x14ac:dyDescent="0.25">
      <c r="B29" s="14" t="s">
        <v>190</v>
      </c>
      <c r="C29" s="14"/>
      <c r="D29" s="14"/>
      <c r="E29" s="14"/>
      <c r="F29" s="14"/>
      <c r="G29" s="14"/>
      <c r="H29" s="14"/>
      <c r="K29" s="5"/>
      <c r="L29" s="5"/>
    </row>
    <row r="30" spans="2:12" x14ac:dyDescent="0.25">
      <c r="B30" s="14" t="s">
        <v>191</v>
      </c>
      <c r="C30" s="14"/>
      <c r="D30" s="14"/>
      <c r="E30" s="14"/>
      <c r="F30" s="14"/>
      <c r="G30" s="14"/>
      <c r="H30" s="14"/>
      <c r="I30" t="s">
        <v>230</v>
      </c>
      <c r="K30" s="5" t="s">
        <v>231</v>
      </c>
      <c r="L30" s="5">
        <f>C6-146000</f>
        <v>586000</v>
      </c>
    </row>
    <row r="31" spans="2:12" x14ac:dyDescent="0.25">
      <c r="B31" s="14" t="s">
        <v>192</v>
      </c>
      <c r="C31" s="14"/>
      <c r="D31" s="14"/>
      <c r="E31" s="14"/>
      <c r="F31" s="14"/>
      <c r="G31" s="14"/>
      <c r="H31" s="14"/>
      <c r="K31" s="5" t="s">
        <v>232</v>
      </c>
      <c r="L31" s="5">
        <f>D8</f>
        <v>122000</v>
      </c>
    </row>
    <row r="32" spans="2:12" ht="16.5" thickBot="1" x14ac:dyDescent="0.3">
      <c r="B32" s="14" t="s">
        <v>193</v>
      </c>
      <c r="C32" s="14"/>
      <c r="D32" s="14"/>
      <c r="E32" s="14"/>
      <c r="F32" s="14"/>
      <c r="G32" s="14"/>
      <c r="H32" s="14"/>
      <c r="K32" s="5" t="s">
        <v>233</v>
      </c>
      <c r="L32" s="6">
        <f>L30-L31</f>
        <v>464000</v>
      </c>
    </row>
    <row r="33" spans="2:13" x14ac:dyDescent="0.25">
      <c r="B33" s="14" t="s">
        <v>194</v>
      </c>
      <c r="C33" s="14"/>
      <c r="D33" s="14"/>
      <c r="E33" s="14"/>
      <c r="F33" s="14"/>
      <c r="G33" s="14"/>
      <c r="H33" s="14"/>
      <c r="K33" s="5"/>
      <c r="L33" s="5"/>
    </row>
    <row r="34" spans="2:13" x14ac:dyDescent="0.25">
      <c r="B34" s="14" t="s">
        <v>195</v>
      </c>
      <c r="C34" s="14"/>
      <c r="D34" s="14"/>
      <c r="E34" s="14"/>
      <c r="F34" s="14"/>
      <c r="G34" s="14"/>
      <c r="H34" s="14">
        <v>5</v>
      </c>
      <c r="I34" t="s">
        <v>174</v>
      </c>
      <c r="J34" t="s">
        <v>239</v>
      </c>
      <c r="K34" s="5"/>
      <c r="L34" s="5"/>
    </row>
    <row r="35" spans="2:13" x14ac:dyDescent="0.25">
      <c r="B35" s="14" t="s">
        <v>196</v>
      </c>
      <c r="C35" s="14"/>
      <c r="D35" s="14"/>
      <c r="E35" s="14"/>
      <c r="F35" s="14"/>
      <c r="G35" s="14"/>
      <c r="H35" s="14"/>
      <c r="J35" t="s">
        <v>240</v>
      </c>
      <c r="K35" s="5"/>
      <c r="L35" s="5">
        <f>D3/10</f>
        <v>56000</v>
      </c>
      <c r="M35" s="20">
        <f>D3*1/5</f>
        <v>112000</v>
      </c>
    </row>
    <row r="36" spans="2:13" x14ac:dyDescent="0.25">
      <c r="B36" s="14"/>
      <c r="C36" s="14"/>
      <c r="D36" s="14"/>
      <c r="E36" s="14"/>
      <c r="F36" s="14"/>
      <c r="G36" s="14"/>
      <c r="H36" s="14"/>
      <c r="J36" t="s">
        <v>241</v>
      </c>
      <c r="K36" s="5">
        <f>L35*1/5*10</f>
        <v>112000</v>
      </c>
      <c r="L36" s="5"/>
    </row>
    <row r="37" spans="2:13" x14ac:dyDescent="0.25">
      <c r="B37" s="14" t="s">
        <v>197</v>
      </c>
      <c r="C37" s="14"/>
      <c r="D37" s="14"/>
      <c r="E37" s="14"/>
      <c r="F37" s="14"/>
      <c r="G37" s="14"/>
      <c r="H37" s="14"/>
      <c r="K37" s="5"/>
      <c r="L37" s="5"/>
    </row>
    <row r="38" spans="2:13" x14ac:dyDescent="0.25">
      <c r="B38" s="14" t="s">
        <v>198</v>
      </c>
      <c r="C38" s="14"/>
      <c r="D38" s="14"/>
      <c r="E38" s="14"/>
      <c r="F38" s="14"/>
      <c r="G38" s="14"/>
      <c r="H38" s="14">
        <v>6</v>
      </c>
      <c r="I38" t="str">
        <f>C75</f>
        <v>Retained profit</v>
      </c>
      <c r="K38" s="5"/>
      <c r="L38" s="5"/>
    </row>
    <row r="39" spans="2:13" x14ac:dyDescent="0.25">
      <c r="B39" s="14"/>
      <c r="C39" s="14"/>
      <c r="D39" s="14"/>
      <c r="E39" s="14"/>
      <c r="F39" s="14"/>
      <c r="G39" s="14"/>
      <c r="H39" s="14"/>
      <c r="I39" t="s">
        <v>242</v>
      </c>
      <c r="L39" s="20">
        <f>D5</f>
        <v>241560</v>
      </c>
    </row>
    <row r="40" spans="2:13" x14ac:dyDescent="0.25">
      <c r="B40" s="14" t="s">
        <v>199</v>
      </c>
      <c r="C40" s="14"/>
      <c r="D40" s="14"/>
      <c r="E40" s="14"/>
      <c r="F40" s="14"/>
      <c r="G40" s="14"/>
      <c r="H40" s="14"/>
      <c r="I40" t="str">
        <f>C62</f>
        <v>profit for the year</v>
      </c>
      <c r="L40" s="20">
        <f>F62</f>
        <v>233640</v>
      </c>
    </row>
    <row r="41" spans="2:13" x14ac:dyDescent="0.25">
      <c r="B41" s="14" t="s">
        <v>200</v>
      </c>
      <c r="C41" s="14"/>
      <c r="D41" s="14"/>
      <c r="E41" s="14"/>
      <c r="F41" s="14"/>
      <c r="G41" s="14"/>
      <c r="H41" s="14"/>
      <c r="I41" t="s">
        <v>243</v>
      </c>
      <c r="L41" s="20">
        <f>-C20</f>
        <v>-24400</v>
      </c>
    </row>
    <row r="42" spans="2:13" ht="16.5" thickBot="1" x14ac:dyDescent="0.3">
      <c r="B42" s="14"/>
      <c r="C42" s="14"/>
      <c r="D42" s="14"/>
      <c r="E42" s="14"/>
      <c r="F42" s="14"/>
      <c r="G42" s="14"/>
      <c r="H42" s="14"/>
      <c r="L42" s="22">
        <f>SUM(L39:L41)</f>
        <v>450800</v>
      </c>
    </row>
    <row r="43" spans="2:13" x14ac:dyDescent="0.25">
      <c r="B43" s="14" t="s">
        <v>201</v>
      </c>
      <c r="C43" s="14"/>
      <c r="D43" s="14"/>
      <c r="E43" s="14"/>
      <c r="F43" s="14"/>
      <c r="G43" s="14"/>
      <c r="H43" s="14"/>
    </row>
    <row r="44" spans="2:13" x14ac:dyDescent="0.25">
      <c r="B44" s="14" t="s">
        <v>202</v>
      </c>
      <c r="C44" s="14"/>
      <c r="D44" s="14"/>
      <c r="E44" s="14"/>
      <c r="F44" s="14"/>
      <c r="G44" s="14"/>
      <c r="H44" s="14"/>
    </row>
    <row r="45" spans="2:13" x14ac:dyDescent="0.25">
      <c r="B45" s="14" t="s">
        <v>203</v>
      </c>
      <c r="C45" s="14"/>
      <c r="D45" s="14"/>
      <c r="E45" s="14"/>
      <c r="F45" s="14"/>
      <c r="G45" s="14"/>
      <c r="H45" s="14"/>
    </row>
    <row r="46" spans="2:13" x14ac:dyDescent="0.25">
      <c r="B46" s="17" t="s">
        <v>49</v>
      </c>
      <c r="C46" s="14"/>
      <c r="D46" s="14"/>
      <c r="E46" s="14"/>
      <c r="F46" s="14"/>
      <c r="G46" s="14"/>
      <c r="H46" s="14"/>
    </row>
    <row r="47" spans="2:13" x14ac:dyDescent="0.25">
      <c r="B47" s="14" t="s">
        <v>204</v>
      </c>
      <c r="C47" s="14"/>
      <c r="D47" s="14"/>
      <c r="E47" s="14"/>
      <c r="F47" s="14"/>
      <c r="G47" s="14"/>
      <c r="H47" s="14"/>
    </row>
    <row r="48" spans="2:13" x14ac:dyDescent="0.25">
      <c r="B48" s="14" t="s">
        <v>205</v>
      </c>
      <c r="C48" s="14"/>
      <c r="D48" s="14"/>
      <c r="E48" s="14"/>
      <c r="F48" s="14"/>
      <c r="G48" s="14"/>
      <c r="H48" s="14"/>
    </row>
    <row r="49" spans="2:8" x14ac:dyDescent="0.25">
      <c r="B49" s="14"/>
      <c r="C49" s="14"/>
      <c r="D49" s="14"/>
      <c r="E49" s="14"/>
      <c r="F49" s="14"/>
      <c r="G49" s="14"/>
      <c r="H49" s="14"/>
    </row>
    <row r="50" spans="2:8" x14ac:dyDescent="0.25">
      <c r="C50" s="7" t="s">
        <v>207</v>
      </c>
    </row>
    <row r="51" spans="2:8" ht="16.5" thickBot="1" x14ac:dyDescent="0.3">
      <c r="C51" s="19" t="s">
        <v>208</v>
      </c>
      <c r="D51" s="9"/>
      <c r="E51" s="9"/>
      <c r="F51" s="9"/>
      <c r="G51" s="9"/>
    </row>
    <row r="52" spans="2:8" x14ac:dyDescent="0.25">
      <c r="F52" t="str">
        <f>D2</f>
        <v>Sh."000"</v>
      </c>
    </row>
    <row r="53" spans="2:8" x14ac:dyDescent="0.25">
      <c r="C53" t="str">
        <f>B16</f>
        <v>Revenue</v>
      </c>
      <c r="F53" s="20">
        <f>D16</f>
        <v>2779160</v>
      </c>
    </row>
    <row r="54" spans="2:8" x14ac:dyDescent="0.25">
      <c r="C54" t="s">
        <v>209</v>
      </c>
      <c r="F54" s="20">
        <f>L12</f>
        <v>2077540</v>
      </c>
    </row>
    <row r="55" spans="2:8" x14ac:dyDescent="0.25">
      <c r="C55" t="s">
        <v>213</v>
      </c>
      <c r="F55" s="23">
        <f>F53-F54</f>
        <v>701620</v>
      </c>
    </row>
    <row r="56" spans="2:8" x14ac:dyDescent="0.25">
      <c r="C56" s="7" t="s">
        <v>214</v>
      </c>
    </row>
    <row r="57" spans="2:8" x14ac:dyDescent="0.25">
      <c r="C57" t="str">
        <f>B19</f>
        <v>Administrative expenses</v>
      </c>
      <c r="F57" s="20">
        <f>-C19</f>
        <v>-201300</v>
      </c>
    </row>
    <row r="58" spans="2:8" x14ac:dyDescent="0.25">
      <c r="C58" t="str">
        <f>B18</f>
        <v>Distribution costs</v>
      </c>
      <c r="F58" s="20">
        <f>-C18</f>
        <v>-164700</v>
      </c>
    </row>
    <row r="59" spans="2:8" x14ac:dyDescent="0.25">
      <c r="C59" t="s">
        <v>215</v>
      </c>
      <c r="F59" s="20">
        <f>-C21</f>
        <v>-10980</v>
      </c>
    </row>
    <row r="60" spans="2:8" x14ac:dyDescent="0.25">
      <c r="C60" s="7" t="s">
        <v>216</v>
      </c>
      <c r="F60" s="23">
        <f>SUM(F55:F59)</f>
        <v>324640</v>
      </c>
    </row>
    <row r="61" spans="2:8" x14ac:dyDescent="0.25">
      <c r="C61" t="s">
        <v>217</v>
      </c>
      <c r="F61" s="20">
        <f>-L18</f>
        <v>-91000</v>
      </c>
    </row>
    <row r="62" spans="2:8" ht="16.5" thickBot="1" x14ac:dyDescent="0.3">
      <c r="C62" s="7" t="s">
        <v>161</v>
      </c>
      <c r="F62" s="22">
        <f>SUM(F60:F61)</f>
        <v>233640</v>
      </c>
    </row>
    <row r="64" spans="2:8" x14ac:dyDescent="0.25">
      <c r="C64" s="7" t="str">
        <f>C50</f>
        <v>Bawabu Ltd</v>
      </c>
    </row>
    <row r="65" spans="3:6" ht="16.5" thickBot="1" x14ac:dyDescent="0.3">
      <c r="C65" s="19" t="s">
        <v>223</v>
      </c>
      <c r="D65" s="9"/>
      <c r="E65" s="9"/>
      <c r="F65" s="9"/>
    </row>
    <row r="66" spans="3:6" x14ac:dyDescent="0.25">
      <c r="C66" s="24" t="s">
        <v>224</v>
      </c>
      <c r="E66" t="str">
        <f>F52</f>
        <v>Sh."000"</v>
      </c>
      <c r="F66" t="str">
        <f>F52</f>
        <v>Sh."000"</v>
      </c>
    </row>
    <row r="67" spans="3:6" x14ac:dyDescent="0.25">
      <c r="C67" s="25" t="s">
        <v>225</v>
      </c>
      <c r="F67" s="20">
        <f>L24</f>
        <v>915960</v>
      </c>
    </row>
    <row r="68" spans="3:6" x14ac:dyDescent="0.25">
      <c r="C68" s="24" t="s">
        <v>234</v>
      </c>
    </row>
    <row r="69" spans="3:6" x14ac:dyDescent="0.25">
      <c r="C69" t="str">
        <f>B10</f>
        <v>Inventory as at 31 March 2021</v>
      </c>
      <c r="E69" s="20">
        <f>C10</f>
        <v>324500</v>
      </c>
    </row>
    <row r="70" spans="3:6" x14ac:dyDescent="0.25">
      <c r="C70" t="str">
        <f>B11</f>
        <v>Trade receivables</v>
      </c>
      <c r="E70" s="20">
        <f>C11</f>
        <v>469700</v>
      </c>
      <c r="F70" s="20">
        <f>SUM(E69:E70)</f>
        <v>794200</v>
      </c>
    </row>
    <row r="71" spans="3:6" ht="16.5" thickBot="1" x14ac:dyDescent="0.3">
      <c r="C71" s="7" t="s">
        <v>235</v>
      </c>
      <c r="F71" s="26">
        <f>F67+F70</f>
        <v>1710160</v>
      </c>
    </row>
    <row r="72" spans="3:6" x14ac:dyDescent="0.25">
      <c r="C72" s="7" t="s">
        <v>236</v>
      </c>
    </row>
    <row r="73" spans="3:6" x14ac:dyDescent="0.25">
      <c r="C73" t="str">
        <f>B3</f>
        <v>Ordinary share capital (Sh.10 par value)</v>
      </c>
      <c r="F73" s="20">
        <f>D3+K36</f>
        <v>672000</v>
      </c>
    </row>
    <row r="74" spans="3:6" x14ac:dyDescent="0.25">
      <c r="C74" t="str">
        <f>B4</f>
        <v>Share premium</v>
      </c>
      <c r="F74" s="20">
        <f>D4-K36</f>
        <v>48000</v>
      </c>
    </row>
    <row r="75" spans="3:6" x14ac:dyDescent="0.25">
      <c r="C75" t="s">
        <v>237</v>
      </c>
      <c r="F75" s="20">
        <f>L42</f>
        <v>450800</v>
      </c>
    </row>
    <row r="76" spans="3:6" x14ac:dyDescent="0.25">
      <c r="C76" t="s">
        <v>238</v>
      </c>
      <c r="F76" s="20">
        <f>L28</f>
        <v>35000</v>
      </c>
    </row>
    <row r="77" spans="3:6" x14ac:dyDescent="0.25">
      <c r="F77" s="23">
        <f>SUM(F73:F76)</f>
        <v>1205800</v>
      </c>
    </row>
    <row r="78" spans="3:6" x14ac:dyDescent="0.25">
      <c r="C78" s="7" t="s">
        <v>245</v>
      </c>
    </row>
    <row r="79" spans="3:6" x14ac:dyDescent="0.25">
      <c r="C79" t="str">
        <f>B13</f>
        <v>Deferred tax</v>
      </c>
      <c r="F79" s="20">
        <f>K15</f>
        <v>87600</v>
      </c>
    </row>
    <row r="80" spans="3:6" x14ac:dyDescent="0.25">
      <c r="C80" s="7" t="s">
        <v>244</v>
      </c>
    </row>
    <row r="81" spans="3:6" x14ac:dyDescent="0.25">
      <c r="C81" t="str">
        <f>B14</f>
        <v>Trade payables</v>
      </c>
      <c r="E81" s="20">
        <f>D14</f>
        <v>259860</v>
      </c>
    </row>
    <row r="82" spans="3:6" x14ac:dyDescent="0.25">
      <c r="C82" t="str">
        <f>B12</f>
        <v>Bank overdraft</v>
      </c>
      <c r="E82" s="20">
        <f>D12</f>
        <v>43100</v>
      </c>
    </row>
    <row r="83" spans="3:6" x14ac:dyDescent="0.25">
      <c r="C83" t="s">
        <v>246</v>
      </c>
      <c r="E83" s="20">
        <f>L14</f>
        <v>113800</v>
      </c>
      <c r="F83" s="20">
        <f>SUM(E81:E83)</f>
        <v>416760</v>
      </c>
    </row>
    <row r="84" spans="3:6" ht="16.5" thickBot="1" x14ac:dyDescent="0.3">
      <c r="C84" s="7" t="s">
        <v>247</v>
      </c>
      <c r="F84" s="26">
        <f>F77+F79+F83</f>
        <v>1710160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2E83-0295-45DB-BA19-2A280CDACEBE}">
  <dimension ref="B2:H25"/>
  <sheetViews>
    <sheetView workbookViewId="0">
      <selection activeCell="L16" sqref="L16"/>
    </sheetView>
  </sheetViews>
  <sheetFormatPr defaultRowHeight="15.75" x14ac:dyDescent="0.25"/>
  <sheetData>
    <row r="2" spans="2:5" x14ac:dyDescent="0.25">
      <c r="C2" s="7" t="s">
        <v>148</v>
      </c>
    </row>
    <row r="3" spans="2:5" x14ac:dyDescent="0.25">
      <c r="C3" t="s">
        <v>149</v>
      </c>
    </row>
    <row r="4" spans="2:5" x14ac:dyDescent="0.25">
      <c r="C4" t="s">
        <v>150</v>
      </c>
      <c r="E4" t="s">
        <v>151</v>
      </c>
    </row>
    <row r="5" spans="2:5" x14ac:dyDescent="0.25">
      <c r="C5" t="s">
        <v>152</v>
      </c>
      <c r="E5" t="s">
        <v>153</v>
      </c>
    </row>
    <row r="6" spans="2:5" x14ac:dyDescent="0.25">
      <c r="C6" t="s">
        <v>154</v>
      </c>
      <c r="E6" s="8" t="s">
        <v>151</v>
      </c>
    </row>
    <row r="7" spans="2:5" x14ac:dyDescent="0.25">
      <c r="C7" t="s">
        <v>155</v>
      </c>
      <c r="E7" t="s">
        <v>151</v>
      </c>
    </row>
    <row r="8" spans="2:5" x14ac:dyDescent="0.25">
      <c r="C8" t="s">
        <v>156</v>
      </c>
      <c r="E8" s="8" t="s">
        <v>151</v>
      </c>
    </row>
    <row r="9" spans="2:5" x14ac:dyDescent="0.25">
      <c r="B9" t="s">
        <v>157</v>
      </c>
      <c r="C9" t="s">
        <v>158</v>
      </c>
      <c r="E9" t="s">
        <v>153</v>
      </c>
    </row>
    <row r="10" spans="2:5" x14ac:dyDescent="0.25">
      <c r="C10" t="s">
        <v>159</v>
      </c>
      <c r="E10" t="s">
        <v>153</v>
      </c>
    </row>
    <row r="11" spans="2:5" x14ac:dyDescent="0.25">
      <c r="C11" t="s">
        <v>160</v>
      </c>
      <c r="E11" t="s">
        <v>153</v>
      </c>
    </row>
    <row r="12" spans="2:5" x14ac:dyDescent="0.25">
      <c r="C12" t="s">
        <v>161</v>
      </c>
      <c r="E12" s="8" t="s">
        <v>151</v>
      </c>
    </row>
    <row r="13" spans="2:5" x14ac:dyDescent="0.25">
      <c r="C13" s="7" t="s">
        <v>162</v>
      </c>
    </row>
    <row r="14" spans="2:5" x14ac:dyDescent="0.25">
      <c r="C14" t="s">
        <v>163</v>
      </c>
      <c r="E14" t="s">
        <v>151</v>
      </c>
    </row>
    <row r="15" spans="2:5" x14ac:dyDescent="0.25">
      <c r="C15" t="s">
        <v>164</v>
      </c>
      <c r="E15" t="s">
        <v>151</v>
      </c>
    </row>
    <row r="16" spans="2:5" ht="16.5" thickBot="1" x14ac:dyDescent="0.3">
      <c r="C16" t="s">
        <v>165</v>
      </c>
      <c r="E16" s="2" t="s">
        <v>151</v>
      </c>
    </row>
    <row r="18" spans="3:8" x14ac:dyDescent="0.25">
      <c r="C18" t="s">
        <v>166</v>
      </c>
    </row>
    <row r="19" spans="3:8" ht="16.5" thickBot="1" x14ac:dyDescent="0.3">
      <c r="D19" s="9" t="s">
        <v>167</v>
      </c>
      <c r="E19" s="9" t="s">
        <v>168</v>
      </c>
      <c r="F19" s="9" t="s">
        <v>169</v>
      </c>
      <c r="G19" s="9" t="s">
        <v>170</v>
      </c>
      <c r="H19" s="10" t="s">
        <v>171</v>
      </c>
    </row>
    <row r="20" spans="3:8" x14ac:dyDescent="0.25">
      <c r="C20" t="s">
        <v>172</v>
      </c>
      <c r="D20" t="s">
        <v>151</v>
      </c>
      <c r="E20" t="s">
        <v>151</v>
      </c>
      <c r="F20" t="s">
        <v>151</v>
      </c>
      <c r="G20" t="s">
        <v>151</v>
      </c>
      <c r="H20" s="11" t="s">
        <v>151</v>
      </c>
    </row>
    <row r="21" spans="3:8" x14ac:dyDescent="0.25">
      <c r="C21" t="s">
        <v>173</v>
      </c>
      <c r="F21" t="s">
        <v>151</v>
      </c>
      <c r="G21" t="s">
        <v>151</v>
      </c>
      <c r="H21" s="11" t="s">
        <v>151</v>
      </c>
    </row>
    <row r="22" spans="3:8" x14ac:dyDescent="0.25">
      <c r="C22" t="s">
        <v>174</v>
      </c>
      <c r="D22" t="s">
        <v>151</v>
      </c>
      <c r="F22" t="s">
        <v>153</v>
      </c>
      <c r="H22" s="11"/>
    </row>
    <row r="23" spans="3:8" x14ac:dyDescent="0.25">
      <c r="C23" t="s">
        <v>175</v>
      </c>
      <c r="D23" t="s">
        <v>151</v>
      </c>
      <c r="E23" t="s">
        <v>151</v>
      </c>
      <c r="H23" s="11" t="s">
        <v>151</v>
      </c>
    </row>
    <row r="24" spans="3:8" x14ac:dyDescent="0.25">
      <c r="C24" t="s">
        <v>176</v>
      </c>
      <c r="F24" t="s">
        <v>153</v>
      </c>
      <c r="H24" s="11" t="s">
        <v>153</v>
      </c>
    </row>
    <row r="25" spans="3:8" ht="16.5" thickBot="1" x14ac:dyDescent="0.3">
      <c r="C25" t="s">
        <v>177</v>
      </c>
      <c r="D25" s="12" t="s">
        <v>151</v>
      </c>
      <c r="E25" s="12" t="s">
        <v>151</v>
      </c>
      <c r="F25" s="12" t="s">
        <v>151</v>
      </c>
      <c r="G25" s="12" t="s">
        <v>151</v>
      </c>
      <c r="H25" s="1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published 1</vt:lpstr>
      <vt:lpstr>published 2</vt:lpstr>
      <vt:lpstr>PUBLISHED 3</vt:lpstr>
      <vt:lpstr>PUBLISHED 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2024-02-19T11:32:30Z</dcterms:created>
  <dcterms:modified xsi:type="dcterms:W3CDTF">2024-10-18T03:10:52Z</dcterms:modified>
</cp:coreProperties>
</file>