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SEPT-DEC 24\"/>
    </mc:Choice>
  </mc:AlternateContent>
  <xr:revisionPtr revIDLastSave="0" documentId="13_ncr:1_{0FCE5BF9-EE0E-4186-B56D-4C63DA54AECE}" xr6:coauthVersionLast="47" xr6:coauthVersionMax="47" xr10:uidLastSave="{00000000-0000-0000-0000-000000000000}"/>
  <bookViews>
    <workbookView xWindow="-120" yWindow="-120" windowWidth="21840" windowHeight="13290" xr2:uid="{4F3E52C6-3B26-44BE-85E5-E4DF8C479591}"/>
  </bookViews>
  <sheets>
    <sheet name="Q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1" i="1" l="1"/>
  <c r="K46" i="1"/>
  <c r="K96" i="1"/>
  <c r="K99" i="1"/>
  <c r="M99" i="1"/>
  <c r="M96" i="1"/>
  <c r="K98" i="1"/>
  <c r="M95" i="1"/>
  <c r="F93" i="1"/>
  <c r="G96" i="1" s="1"/>
  <c r="F99" i="1"/>
  <c r="F100" i="1"/>
  <c r="G108" i="1"/>
  <c r="G107" i="1"/>
  <c r="F104" i="1"/>
  <c r="D104" i="1"/>
  <c r="F103" i="1"/>
  <c r="K87" i="1"/>
  <c r="K91" i="1"/>
  <c r="M91" i="1"/>
  <c r="M88" i="1"/>
  <c r="K90" i="1"/>
  <c r="K89" i="1"/>
  <c r="M87" i="1"/>
  <c r="M86" i="1"/>
  <c r="F102" i="1"/>
  <c r="D103" i="1"/>
  <c r="D102" i="1"/>
  <c r="J46" i="1"/>
  <c r="K84" i="1"/>
  <c r="M84" i="1"/>
  <c r="M83" i="1" s="1"/>
  <c r="K83" i="1"/>
  <c r="M81" i="1"/>
  <c r="F98" i="1"/>
  <c r="D99" i="1"/>
  <c r="D98" i="1"/>
  <c r="F95" i="1"/>
  <c r="K77" i="1"/>
  <c r="K78" i="1"/>
  <c r="M78" i="1"/>
  <c r="K76" i="1"/>
  <c r="M77" i="1"/>
  <c r="K74" i="1"/>
  <c r="F94" i="1"/>
  <c r="G90" i="1"/>
  <c r="G89" i="1"/>
  <c r="G88" i="1"/>
  <c r="G87" i="1"/>
  <c r="F87" i="1"/>
  <c r="F86" i="1"/>
  <c r="F85" i="1"/>
  <c r="D87" i="1"/>
  <c r="D86" i="1"/>
  <c r="D85" i="1"/>
  <c r="G83" i="1"/>
  <c r="G82" i="1"/>
  <c r="F82" i="1"/>
  <c r="F81" i="1"/>
  <c r="F79" i="1"/>
  <c r="D79" i="1"/>
  <c r="F78" i="1"/>
  <c r="D78" i="1"/>
  <c r="G76" i="1"/>
  <c r="D76" i="1"/>
  <c r="G75" i="1"/>
  <c r="F75" i="1"/>
  <c r="F58" i="1"/>
  <c r="D58" i="1"/>
  <c r="F51" i="1"/>
  <c r="F59" i="1" s="1"/>
  <c r="D51" i="1"/>
  <c r="D59" i="1" s="1"/>
  <c r="F47" i="1"/>
  <c r="D47" i="1"/>
  <c r="F39" i="1"/>
  <c r="D39" i="1"/>
  <c r="F34" i="1"/>
  <c r="F40" i="1" s="1"/>
  <c r="D34" i="1"/>
  <c r="D40" i="1" s="1"/>
  <c r="D20" i="1"/>
  <c r="D14" i="1"/>
  <c r="D16" i="1" s="1"/>
  <c r="D21" i="1" s="1"/>
  <c r="D23" i="1" s="1"/>
  <c r="G105" i="1" l="1"/>
  <c r="G106" i="1"/>
  <c r="D60" i="1"/>
  <c r="F60" i="1"/>
</calcChain>
</file>

<file path=xl/sharedStrings.xml><?xml version="1.0" encoding="utf-8"?>
<sst xmlns="http://schemas.openxmlformats.org/spreadsheetml/2006/main" count="107" uniqueCount="94">
  <si>
    <t>SECTION II (60 MARKS)</t>
  </si>
  <si>
    <t xml:space="preserve">Answer ALL questions in this section. </t>
  </si>
  <si>
    <t>QUESTION 21:</t>
  </si>
  <si>
    <t>Mzalendo Limited is a listed company. The following financial statements relate to the company for the year ended 31 December 2023:</t>
  </si>
  <si>
    <t>Statement of Profit or Loss for year ended 31 December 2023:</t>
  </si>
  <si>
    <t>Sh.''million"</t>
  </si>
  <si>
    <t>Sh.''million''</t>
  </si>
  <si>
    <t xml:space="preserve">Sales </t>
  </si>
  <si>
    <t>Cost of sales</t>
  </si>
  <si>
    <t>Gross profit</t>
  </si>
  <si>
    <t>Interest income</t>
  </si>
  <si>
    <t>Expenses:</t>
  </si>
  <si>
    <t>Distribution costs</t>
  </si>
  <si>
    <t>Administration expenses</t>
  </si>
  <si>
    <t>Finance costs</t>
  </si>
  <si>
    <t>Profit before tax</t>
  </si>
  <si>
    <t>Income tax expense</t>
  </si>
  <si>
    <t>Profit after tax</t>
  </si>
  <si>
    <t>Dividends paid</t>
  </si>
  <si>
    <t>Retained profit for the year</t>
  </si>
  <si>
    <t xml:space="preserve">Statement of Financial Position as at 31 December: </t>
  </si>
  <si>
    <t>Non-current assets:</t>
  </si>
  <si>
    <t xml:space="preserve">Property, plant and equipment </t>
  </si>
  <si>
    <t>Financial assets at fair value through other comprehensive income</t>
  </si>
  <si>
    <t>Intangible assets</t>
  </si>
  <si>
    <t>Current assets:</t>
  </si>
  <si>
    <t>Inventories</t>
  </si>
  <si>
    <t>Trade receivables</t>
  </si>
  <si>
    <t xml:space="preserve">Interest receivable </t>
  </si>
  <si>
    <t>Cash in hand</t>
  </si>
  <si>
    <t>Equity:</t>
  </si>
  <si>
    <t>Ordinary share capital (Sh.2 par value)</t>
  </si>
  <si>
    <t xml:space="preserve">Share premium </t>
  </si>
  <si>
    <t>Revaluation reserve</t>
  </si>
  <si>
    <t>Retained profits</t>
  </si>
  <si>
    <t>Non-current liabilities:</t>
  </si>
  <si>
    <t xml:space="preserve">6% Loan stock </t>
  </si>
  <si>
    <t>Obligations under finance lease</t>
  </si>
  <si>
    <t>Current liabilities:</t>
  </si>
  <si>
    <t>Bank overdraft</t>
  </si>
  <si>
    <t>Trade payables</t>
  </si>
  <si>
    <t>Interest payable</t>
  </si>
  <si>
    <t>Current tax</t>
  </si>
  <si>
    <t>Total Liabilities</t>
  </si>
  <si>
    <t>Additional information:</t>
  </si>
  <si>
    <t>1. During the year, the company issued 10 million (Sh.2 par value) ordinary shares at a  price which was 100% above their par value, incurring issue costs of Sh.2 million.</t>
  </si>
  <si>
    <t>2. During the year, some items of property, plant and equipment were bought under a finance lease amounting to Sh.56 million.  Disposals of assets having a net book value of</t>
  </si>
  <si>
    <t xml:space="preserve">    Sh.38 million realised Sh.42 million. Depreciation charge was Sh.74 million. </t>
  </si>
  <si>
    <t>3. Interest on finance leases of Sh.6 million was included in the interest payable charged to the statement of profit or loss.</t>
  </si>
  <si>
    <t>Required:</t>
  </si>
  <si>
    <t xml:space="preserve">Statement of cash flows for Mzalendo Ltd. for the year ended 31 December 2023 in accordance with IAS 7 (Cash Flow Statements).    </t>
  </si>
  <si>
    <t>(20 marks)</t>
  </si>
  <si>
    <t xml:space="preserve">                  (Total: 20 marks)</t>
  </si>
  <si>
    <t>Mzalendo Ltd</t>
  </si>
  <si>
    <t>statement of cashflows for the year ended 31 Dec 2023</t>
  </si>
  <si>
    <t>operating activities</t>
  </si>
  <si>
    <t>adjustments</t>
  </si>
  <si>
    <t>depreciation</t>
  </si>
  <si>
    <t>gain on disposal of assets</t>
  </si>
  <si>
    <t>impairement of intangible asset</t>
  </si>
  <si>
    <t>cashflow before working capital</t>
  </si>
  <si>
    <t>working capital</t>
  </si>
  <si>
    <t>cashflow before tax</t>
  </si>
  <si>
    <t>Tax paid</t>
  </si>
  <si>
    <t>Net cashflow from operating activities</t>
  </si>
  <si>
    <t>investing activities</t>
  </si>
  <si>
    <t>disposal proceeds from assets</t>
  </si>
  <si>
    <t>acquisition of financial asset</t>
  </si>
  <si>
    <t>workings</t>
  </si>
  <si>
    <t>bd</t>
  </si>
  <si>
    <t>cd</t>
  </si>
  <si>
    <t>disposal</t>
  </si>
  <si>
    <t>finance lease</t>
  </si>
  <si>
    <t>revaluation</t>
  </si>
  <si>
    <t>cash</t>
  </si>
  <si>
    <t>acquisition of PPE</t>
  </si>
  <si>
    <t>Net cashflow from investing activities</t>
  </si>
  <si>
    <t>Financing activities</t>
  </si>
  <si>
    <t>share premium</t>
  </si>
  <si>
    <t>issue cost</t>
  </si>
  <si>
    <t>issue cost of shares</t>
  </si>
  <si>
    <t>dividend paid</t>
  </si>
  <si>
    <t>bd LT</t>
  </si>
  <si>
    <t>ST</t>
  </si>
  <si>
    <t>cd LT</t>
  </si>
  <si>
    <t>PPE</t>
  </si>
  <si>
    <t>Paid</t>
  </si>
  <si>
    <t>Net cashflow from financing activities</t>
  </si>
  <si>
    <t>cashflow for the year</t>
  </si>
  <si>
    <t>opening cash and cash equivalent</t>
  </si>
  <si>
    <t>closing cash and cash equivalent</t>
  </si>
  <si>
    <t>interest income</t>
  </si>
  <si>
    <t>retained profit</t>
  </si>
  <si>
    <t>for the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</si>
</sst>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;\(#,##0.00\)"/>
    <numFmt numFmtId="165" formatCode="#,##0;\(#,##0\)"/>
  </numFmts>
  <fonts count="1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 val="singleAccounting"/>
      <sz val="12"/>
      <color theme="1"/>
      <name val="Times New Roman"/>
      <family val="1"/>
    </font>
    <font>
      <u/>
      <sz val="12"/>
      <color theme="1"/>
      <name val="Times New Roman"/>
      <family val="1"/>
    </font>
    <font>
      <u val="doubleAccounting"/>
      <sz val="12"/>
      <color theme="1"/>
      <name val="Times New Roman"/>
      <family val="1"/>
    </font>
    <font>
      <b/>
      <u val="double"/>
      <sz val="12"/>
      <color theme="1"/>
      <name val="Times New Roman"/>
      <family val="1"/>
    </font>
    <font>
      <u val="double"/>
      <sz val="12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164" fontId="2" fillId="0" borderId="0" xfId="1" applyNumberFormat="1" applyFont="1"/>
    <xf numFmtId="165" fontId="2" fillId="0" borderId="0" xfId="1" applyNumberFormat="1" applyFont="1"/>
    <xf numFmtId="165" fontId="4" fillId="0" borderId="0" xfId="1" applyNumberFormat="1" applyFont="1" applyBorder="1"/>
    <xf numFmtId="165" fontId="5" fillId="0" borderId="0" xfId="1" applyNumberFormat="1" applyFont="1" applyBorder="1"/>
    <xf numFmtId="165" fontId="6" fillId="0" borderId="0" xfId="1" applyNumberFormat="1" applyFont="1" applyBorder="1"/>
    <xf numFmtId="164" fontId="2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5" fontId="7" fillId="0" borderId="0" xfId="0" applyNumberFormat="1" applyFont="1"/>
    <xf numFmtId="164" fontId="7" fillId="0" borderId="0" xfId="0" applyNumberFormat="1" applyFont="1"/>
    <xf numFmtId="164" fontId="5" fillId="0" borderId="0" xfId="0" applyNumberFormat="1" applyFont="1"/>
    <xf numFmtId="4" fontId="2" fillId="0" borderId="0" xfId="0" applyNumberFormat="1" applyFont="1"/>
    <xf numFmtId="165" fontId="8" fillId="0" borderId="0" xfId="0" applyNumberFormat="1" applyFont="1"/>
    <xf numFmtId="164" fontId="9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Fill="1" applyBorder="1"/>
    <xf numFmtId="0" fontId="0" fillId="0" borderId="0" xfId="0" applyFill="1" applyBorder="1"/>
    <xf numFmtId="0" fontId="1" fillId="0" borderId="2" xfId="0" applyFont="1" applyBorder="1"/>
    <xf numFmtId="165" fontId="0" fillId="0" borderId="0" xfId="0" applyNumberFormat="1"/>
    <xf numFmtId="165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165" fontId="0" fillId="0" borderId="6" xfId="0" applyNumberFormat="1" applyBorder="1"/>
    <xf numFmtId="165" fontId="0" fillId="0" borderId="5" xfId="0" applyNumberFormat="1" applyBorder="1"/>
  </cellXfs>
  <cellStyles count="2">
    <cellStyle name="Comma 3" xfId="1" xr:uid="{3BDA2C11-1B77-4A23-84C1-2DD3E4ECD27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64C7-B629-4423-960C-8E75C7C210E6}">
  <dimension ref="B2:AD108"/>
  <sheetViews>
    <sheetView tabSelected="1" topLeftCell="A36" workbookViewId="0">
      <selection activeCell="J107" sqref="J107"/>
    </sheetView>
  </sheetViews>
  <sheetFormatPr defaultRowHeight="15.75" x14ac:dyDescent="0.25"/>
  <cols>
    <col min="2" max="2" width="27" customWidth="1"/>
    <col min="3" max="3" width="26" customWidth="1"/>
    <col min="4" max="4" width="16.5" customWidth="1"/>
    <col min="5" max="5" width="13" customWidth="1"/>
    <col min="6" max="6" width="12.125" customWidth="1"/>
  </cols>
  <sheetData>
    <row r="2" spans="2:30" x14ac:dyDescent="0.25">
      <c r="B2" s="1" t="s">
        <v>0</v>
      </c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</row>
    <row r="3" spans="2:30" x14ac:dyDescent="0.25"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30" x14ac:dyDescent="0.25">
      <c r="B4" s="4" t="s">
        <v>1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2"/>
      <c r="Q4" s="22"/>
      <c r="R4" s="22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</row>
    <row r="5" spans="2:30" x14ac:dyDescent="0.25">
      <c r="B5" s="4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2"/>
      <c r="Q5" s="22"/>
      <c r="R5" s="22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</row>
    <row r="6" spans="2:30" x14ac:dyDescent="0.25">
      <c r="B6" s="4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2"/>
      <c r="Q6" s="22"/>
      <c r="R6" s="22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2:30" x14ac:dyDescent="0.25">
      <c r="B7" s="2" t="s">
        <v>3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2"/>
      <c r="Q7" s="22"/>
      <c r="R7" s="22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</row>
    <row r="8" spans="2:30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2"/>
      <c r="Q8" s="22"/>
      <c r="R8" s="22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</row>
    <row r="9" spans="2:30" x14ac:dyDescent="0.25">
      <c r="B9" s="4" t="s">
        <v>4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2"/>
      <c r="Q9" s="22"/>
      <c r="R9" s="22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</row>
    <row r="10" spans="2:30" x14ac:dyDescent="0.25">
      <c r="B10" s="4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2"/>
      <c r="Q10" s="22"/>
      <c r="R10" s="22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</row>
    <row r="11" spans="2:30" x14ac:dyDescent="0.25">
      <c r="B11" s="2"/>
      <c r="C11" s="5" t="s">
        <v>5</v>
      </c>
      <c r="D11" s="5" t="s">
        <v>6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2"/>
      <c r="Q11" s="22"/>
      <c r="R11" s="22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</row>
    <row r="12" spans="2:30" x14ac:dyDescent="0.25">
      <c r="B12" s="2" t="s">
        <v>7</v>
      </c>
      <c r="C12" s="6"/>
      <c r="D12" s="7">
        <v>710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2"/>
      <c r="Q12" s="22"/>
      <c r="R12" s="22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2:30" ht="18" x14ac:dyDescent="0.4">
      <c r="B13" s="2" t="s">
        <v>8</v>
      </c>
      <c r="C13" s="6"/>
      <c r="D13" s="8">
        <v>-230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2"/>
      <c r="Q13" s="22"/>
      <c r="R13" s="22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2:30" x14ac:dyDescent="0.25">
      <c r="B14" s="2" t="s">
        <v>9</v>
      </c>
      <c r="C14" s="6"/>
      <c r="D14" s="7">
        <f>D12+D13</f>
        <v>480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2"/>
      <c r="Q14" s="22"/>
      <c r="R14" s="22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2:30" x14ac:dyDescent="0.25">
      <c r="B15" s="2" t="s">
        <v>10</v>
      </c>
      <c r="C15" s="6"/>
      <c r="D15" s="9">
        <v>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2"/>
      <c r="Q15" s="22"/>
      <c r="R15" s="22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2:30" x14ac:dyDescent="0.25">
      <c r="B16" s="2"/>
      <c r="C16" s="6"/>
      <c r="D16" s="7">
        <f>D14+D15</f>
        <v>486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2"/>
      <c r="Q16" s="22"/>
      <c r="R16" s="22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2:30" x14ac:dyDescent="0.25">
      <c r="B17" s="4" t="s">
        <v>11</v>
      </c>
      <c r="C17" s="6"/>
      <c r="D17" s="7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2"/>
      <c r="Q17" s="22"/>
      <c r="R17" s="22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2:30" x14ac:dyDescent="0.25">
      <c r="B18" s="2" t="s">
        <v>12</v>
      </c>
      <c r="C18" s="7">
        <v>110</v>
      </c>
      <c r="D18" s="7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2"/>
      <c r="Q18" s="22"/>
      <c r="R18" s="22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2:30" x14ac:dyDescent="0.25">
      <c r="B19" s="2" t="s">
        <v>13</v>
      </c>
      <c r="C19" s="7">
        <v>130</v>
      </c>
      <c r="D19" s="7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2"/>
      <c r="Q19" s="22"/>
      <c r="R19" s="22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2:30" ht="18" x14ac:dyDescent="0.4">
      <c r="B20" s="2" t="s">
        <v>14</v>
      </c>
      <c r="C20" s="8">
        <v>14</v>
      </c>
      <c r="D20" s="8">
        <f>-SUM(C18:C20)</f>
        <v>-254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2"/>
      <c r="Q20" s="22"/>
      <c r="R20" s="22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2:30" x14ac:dyDescent="0.25">
      <c r="B21" s="2" t="s">
        <v>15</v>
      </c>
      <c r="C21" s="6"/>
      <c r="D21" s="7">
        <f>D16+D20</f>
        <v>232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2"/>
      <c r="Q21" s="22"/>
      <c r="R21" s="22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2:30" ht="18" x14ac:dyDescent="0.4">
      <c r="B22" s="2" t="s">
        <v>16</v>
      </c>
      <c r="C22" s="6"/>
      <c r="D22" s="8">
        <v>-64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2"/>
      <c r="Q22" s="22"/>
      <c r="R22" s="22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2:30" x14ac:dyDescent="0.25">
      <c r="B23" s="2" t="s">
        <v>17</v>
      </c>
      <c r="C23" s="6"/>
      <c r="D23" s="7">
        <f>D21+D22</f>
        <v>168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2"/>
      <c r="Q23" s="22"/>
      <c r="R23" s="22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2:30" ht="18" x14ac:dyDescent="0.4">
      <c r="B24" s="2" t="s">
        <v>18</v>
      </c>
      <c r="C24" s="6"/>
      <c r="D24" s="8">
        <v>-40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2"/>
      <c r="Q24" s="22"/>
      <c r="R24" s="22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2:30" ht="18" x14ac:dyDescent="0.4">
      <c r="B25" s="2" t="s">
        <v>19</v>
      </c>
      <c r="C25" s="6"/>
      <c r="D25" s="10">
        <v>128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2"/>
      <c r="Q25" s="22"/>
      <c r="R25" s="22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</row>
    <row r="26" spans="2:30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2"/>
      <c r="Q26" s="22"/>
      <c r="R26" s="22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</row>
    <row r="27" spans="2:30" x14ac:dyDescent="0.25">
      <c r="B27" s="4" t="s">
        <v>20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2"/>
      <c r="Q27" s="22"/>
      <c r="R27" s="22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</row>
    <row r="28" spans="2:30" x14ac:dyDescent="0.25">
      <c r="B28" s="2"/>
      <c r="C28" s="1">
        <v>2023</v>
      </c>
      <c r="D28" s="1"/>
      <c r="E28" s="1">
        <v>2022</v>
      </c>
      <c r="F28" s="1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2:30" x14ac:dyDescent="0.25">
      <c r="B29" s="2"/>
      <c r="C29" s="5" t="s">
        <v>6</v>
      </c>
      <c r="D29" s="5" t="s">
        <v>6</v>
      </c>
      <c r="E29" s="5" t="s">
        <v>6</v>
      </c>
      <c r="F29" s="5" t="s">
        <v>6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30" x14ac:dyDescent="0.25">
      <c r="B30" s="4" t="s">
        <v>21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30" x14ac:dyDescent="0.25">
      <c r="B31" s="2" t="s">
        <v>22</v>
      </c>
      <c r="C31" s="11"/>
      <c r="D31" s="12">
        <v>544</v>
      </c>
      <c r="E31" s="11"/>
      <c r="F31" s="12">
        <v>392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30" x14ac:dyDescent="0.25">
      <c r="B32" s="2" t="s">
        <v>23</v>
      </c>
      <c r="C32" s="11"/>
      <c r="D32" s="12">
        <v>190</v>
      </c>
      <c r="E32" s="11"/>
      <c r="F32" s="12"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2:18" x14ac:dyDescent="0.25">
      <c r="B33" s="2" t="s">
        <v>24</v>
      </c>
      <c r="C33" s="11"/>
      <c r="D33" s="13">
        <v>6</v>
      </c>
      <c r="E33" s="11"/>
      <c r="F33" s="13">
        <v>8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2:18" x14ac:dyDescent="0.25">
      <c r="B34" s="2"/>
      <c r="C34" s="11"/>
      <c r="D34" s="12">
        <f>SUM(D31:D33)</f>
        <v>740</v>
      </c>
      <c r="E34" s="11"/>
      <c r="F34" s="12">
        <f>SUM(F31:F33)</f>
        <v>400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x14ac:dyDescent="0.25">
      <c r="B35" s="4" t="s">
        <v>25</v>
      </c>
      <c r="C35" s="11"/>
      <c r="D35" s="11"/>
      <c r="E35" s="11"/>
      <c r="F35" s="11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x14ac:dyDescent="0.25">
      <c r="B36" s="2" t="s">
        <v>26</v>
      </c>
      <c r="C36" s="12">
        <v>280</v>
      </c>
      <c r="D36" s="11"/>
      <c r="E36" s="12">
        <v>330</v>
      </c>
      <c r="F36" s="11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x14ac:dyDescent="0.25">
      <c r="B37" s="2" t="s">
        <v>27</v>
      </c>
      <c r="C37" s="12">
        <v>264</v>
      </c>
      <c r="D37" s="11"/>
      <c r="E37" s="12">
        <v>240</v>
      </c>
      <c r="F37" s="11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x14ac:dyDescent="0.25">
      <c r="B38" s="2" t="s">
        <v>28</v>
      </c>
      <c r="C38" s="12">
        <v>2</v>
      </c>
      <c r="D38" s="12"/>
      <c r="E38" s="12">
        <v>4</v>
      </c>
      <c r="F38" s="11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2:18" x14ac:dyDescent="0.25">
      <c r="B39" s="2" t="s">
        <v>29</v>
      </c>
      <c r="C39" s="13">
        <v>8</v>
      </c>
      <c r="D39" s="13">
        <f>SUM(C36:C39)</f>
        <v>554</v>
      </c>
      <c r="E39" s="13">
        <v>2</v>
      </c>
      <c r="F39" s="13">
        <f>SUM(E36:E39)</f>
        <v>576</v>
      </c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2:18" x14ac:dyDescent="0.25">
      <c r="B40" s="2"/>
      <c r="C40" s="11"/>
      <c r="D40" s="14">
        <f>D34+D39</f>
        <v>1294</v>
      </c>
      <c r="E40" s="11"/>
      <c r="F40" s="14">
        <f>F34+F39</f>
        <v>976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2:18" x14ac:dyDescent="0.25">
      <c r="B41" s="2"/>
      <c r="C41" s="11"/>
      <c r="D41" s="15"/>
      <c r="E41" s="11"/>
      <c r="F41" s="15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2:18" x14ac:dyDescent="0.25">
      <c r="B42" s="4" t="s">
        <v>30</v>
      </c>
      <c r="C42" s="11"/>
      <c r="D42" s="11"/>
      <c r="E42" s="11"/>
      <c r="F42" s="11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2:18" x14ac:dyDescent="0.25">
      <c r="B43" s="2" t="s">
        <v>31</v>
      </c>
      <c r="C43" s="11"/>
      <c r="D43" s="12">
        <v>240</v>
      </c>
      <c r="E43" s="11"/>
      <c r="F43" s="12">
        <v>220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2:18" x14ac:dyDescent="0.25">
      <c r="B44" s="2" t="s">
        <v>32</v>
      </c>
      <c r="C44" s="11"/>
      <c r="D44" s="12">
        <v>88</v>
      </c>
      <c r="E44" s="11"/>
      <c r="F44" s="12">
        <v>70</v>
      </c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  <row r="45" spans="2:18" x14ac:dyDescent="0.25">
      <c r="B45" s="2" t="s">
        <v>33</v>
      </c>
      <c r="C45" s="11"/>
      <c r="D45" s="12">
        <v>14</v>
      </c>
      <c r="E45" s="11"/>
      <c r="F45" s="12">
        <v>0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2:18" x14ac:dyDescent="0.25">
      <c r="B46" s="2" t="s">
        <v>34</v>
      </c>
      <c r="C46" s="11"/>
      <c r="D46" s="13">
        <v>298</v>
      </c>
      <c r="E46" s="16"/>
      <c r="F46" s="13">
        <v>178</v>
      </c>
      <c r="G46" s="17"/>
      <c r="H46" s="2"/>
      <c r="I46" s="2"/>
      <c r="J46" s="12">
        <f>F46+D25</f>
        <v>306</v>
      </c>
      <c r="K46" s="12">
        <f>J46-D46</f>
        <v>8</v>
      </c>
      <c r="L46" s="2"/>
      <c r="M46" s="2"/>
      <c r="N46" s="2"/>
      <c r="O46" s="2"/>
      <c r="P46" s="2"/>
      <c r="Q46" s="2"/>
      <c r="R46" s="2"/>
    </row>
    <row r="47" spans="2:18" x14ac:dyDescent="0.25">
      <c r="B47" s="2"/>
      <c r="C47" s="11"/>
      <c r="D47" s="12">
        <f>SUM(D43:D46)</f>
        <v>640</v>
      </c>
      <c r="E47" s="11"/>
      <c r="F47" s="12">
        <f>SUM(F43:F46)</f>
        <v>468</v>
      </c>
      <c r="G47" s="17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</row>
    <row r="48" spans="2:18" x14ac:dyDescent="0.25">
      <c r="B48" s="4" t="s">
        <v>35</v>
      </c>
      <c r="C48" s="11"/>
      <c r="D48" s="11"/>
      <c r="E48" s="11"/>
      <c r="F48" s="1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2:18" x14ac:dyDescent="0.25">
      <c r="B49" s="4"/>
      <c r="C49" s="11"/>
      <c r="D49" s="11"/>
      <c r="E49" s="11"/>
      <c r="F49" s="1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</row>
    <row r="50" spans="2:18" x14ac:dyDescent="0.25">
      <c r="B50" s="2" t="s">
        <v>36</v>
      </c>
      <c r="C50" s="12">
        <v>40</v>
      </c>
      <c r="D50" s="11"/>
      <c r="E50" s="12">
        <v>80</v>
      </c>
      <c r="F50" s="1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</row>
    <row r="51" spans="2:18" x14ac:dyDescent="0.25">
      <c r="B51" s="2" t="s">
        <v>37</v>
      </c>
      <c r="C51" s="13">
        <v>100</v>
      </c>
      <c r="D51" s="11">
        <f>C50+C51</f>
        <v>140</v>
      </c>
      <c r="E51" s="13">
        <v>84</v>
      </c>
      <c r="F51" s="12">
        <f>E50+E51</f>
        <v>164</v>
      </c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</row>
    <row r="52" spans="2:18" x14ac:dyDescent="0.25">
      <c r="B52" s="2"/>
      <c r="C52" s="12"/>
      <c r="D52" s="11"/>
      <c r="E52" s="11"/>
      <c r="F52" s="1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2:18" x14ac:dyDescent="0.25">
      <c r="B53" s="4" t="s">
        <v>38</v>
      </c>
      <c r="C53" s="11"/>
      <c r="D53" s="11"/>
      <c r="E53" s="11"/>
      <c r="F53" s="1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2:18" x14ac:dyDescent="0.25">
      <c r="B54" s="2" t="s">
        <v>39</v>
      </c>
      <c r="C54" s="12">
        <v>16</v>
      </c>
      <c r="D54" s="11"/>
      <c r="E54" s="12">
        <v>40</v>
      </c>
      <c r="F54" s="11"/>
      <c r="G54" s="2"/>
      <c r="H54" s="2"/>
      <c r="I54" s="2"/>
      <c r="J54" s="4"/>
      <c r="K54" s="2"/>
      <c r="L54" s="2"/>
      <c r="M54" s="2"/>
      <c r="N54" s="2"/>
      <c r="O54" s="2"/>
      <c r="P54" s="2"/>
      <c r="Q54" s="2"/>
      <c r="R54" s="2"/>
    </row>
    <row r="55" spans="2:18" x14ac:dyDescent="0.25">
      <c r="B55" s="2" t="s">
        <v>40</v>
      </c>
      <c r="C55" s="12">
        <v>424</v>
      </c>
      <c r="D55" s="11"/>
      <c r="E55" s="12">
        <v>254</v>
      </c>
      <c r="F55" s="11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2:18" x14ac:dyDescent="0.25">
      <c r="B56" s="2" t="s">
        <v>41</v>
      </c>
      <c r="C56" s="12">
        <v>6</v>
      </c>
      <c r="D56" s="11"/>
      <c r="E56" s="12">
        <v>4</v>
      </c>
      <c r="F56" s="11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2:18" x14ac:dyDescent="0.25">
      <c r="B57" s="2" t="s">
        <v>37</v>
      </c>
      <c r="C57" s="12">
        <v>10</v>
      </c>
      <c r="D57" s="11"/>
      <c r="E57" s="12">
        <v>6</v>
      </c>
      <c r="F57" s="11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2:18" x14ac:dyDescent="0.25">
      <c r="B58" s="2" t="s">
        <v>42</v>
      </c>
      <c r="C58" s="13">
        <v>58</v>
      </c>
      <c r="D58" s="13">
        <f>SUM(C54:C58)</f>
        <v>514</v>
      </c>
      <c r="E58" s="13">
        <v>40</v>
      </c>
      <c r="F58" s="13">
        <f>SUM(E54:E58)</f>
        <v>344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2:18" x14ac:dyDescent="0.25">
      <c r="B59" s="4" t="s">
        <v>43</v>
      </c>
      <c r="C59" s="16"/>
      <c r="D59" s="13">
        <f>D51+D58</f>
        <v>654</v>
      </c>
      <c r="E59" s="16"/>
      <c r="F59" s="13">
        <f>F51+F58</f>
        <v>508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2:18" x14ac:dyDescent="0.25">
      <c r="B60" s="2"/>
      <c r="C60" s="16"/>
      <c r="D60" s="18">
        <f>D47+D59</f>
        <v>1294</v>
      </c>
      <c r="E60" s="19"/>
      <c r="F60" s="14">
        <f>F47+F59</f>
        <v>976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2:18" x14ac:dyDescent="0.25">
      <c r="B61" s="2"/>
      <c r="C61" s="11"/>
      <c r="D61" s="2"/>
      <c r="E61" s="11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2:18" x14ac:dyDescent="0.25">
      <c r="B62" s="4" t="s">
        <v>44</v>
      </c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2:18" x14ac:dyDescent="0.25">
      <c r="B63" s="2" t="s">
        <v>45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2:18" x14ac:dyDescent="0.25">
      <c r="B64" s="2" t="s">
        <v>46</v>
      </c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2:18" x14ac:dyDescent="0.25">
      <c r="B65" s="2" t="s">
        <v>47</v>
      </c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2:18" x14ac:dyDescent="0.25">
      <c r="B66" s="2" t="s">
        <v>48</v>
      </c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2:18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2:18" x14ac:dyDescent="0.25">
      <c r="B68" s="4" t="s">
        <v>49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2:18" x14ac:dyDescent="0.25">
      <c r="B69" s="2" t="s">
        <v>50</v>
      </c>
      <c r="C69" s="2"/>
      <c r="D69" s="2"/>
      <c r="E69" s="2"/>
      <c r="F69" s="2"/>
      <c r="G69" s="2"/>
      <c r="H69" s="2"/>
      <c r="I69" s="20" t="s">
        <v>51</v>
      </c>
      <c r="J69" s="20"/>
      <c r="K69" s="20"/>
      <c r="L69" s="20"/>
      <c r="M69" s="20"/>
      <c r="N69" s="20"/>
      <c r="O69" s="20"/>
      <c r="P69" s="20"/>
      <c r="Q69" s="20"/>
      <c r="R69" s="20"/>
    </row>
    <row r="70" spans="2:18" x14ac:dyDescent="0.25">
      <c r="B70" s="2"/>
      <c r="C70" s="2"/>
      <c r="D70" s="2"/>
      <c r="E70" s="2"/>
      <c r="F70" s="21"/>
      <c r="G70" s="2"/>
      <c r="H70" s="4" t="s">
        <v>52</v>
      </c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2:18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2:18" x14ac:dyDescent="0.25">
      <c r="I72" t="s">
        <v>68</v>
      </c>
    </row>
    <row r="73" spans="2:18" x14ac:dyDescent="0.25">
      <c r="D73" s="1" t="s">
        <v>53</v>
      </c>
      <c r="E73" s="1"/>
      <c r="F73" s="1"/>
      <c r="G73" s="1"/>
      <c r="I73" s="27"/>
    </row>
    <row r="74" spans="2:18" ht="16.5" thickBot="1" x14ac:dyDescent="0.3">
      <c r="D74" s="24" t="s">
        <v>54</v>
      </c>
      <c r="E74" s="24"/>
      <c r="F74" s="24"/>
      <c r="G74" s="24"/>
      <c r="I74" s="28" t="s">
        <v>69</v>
      </c>
      <c r="J74" s="29"/>
      <c r="K74" s="26">
        <f>F31</f>
        <v>392</v>
      </c>
      <c r="L74" s="28" t="s">
        <v>57</v>
      </c>
      <c r="M74" s="29">
        <v>74</v>
      </c>
    </row>
    <row r="75" spans="2:18" x14ac:dyDescent="0.25">
      <c r="D75" s="4" t="s">
        <v>55</v>
      </c>
      <c r="F75" t="str">
        <f>E29</f>
        <v>Sh.''million''</v>
      </c>
      <c r="G75" t="str">
        <f>F75</f>
        <v>Sh.''million''</v>
      </c>
      <c r="I75" s="27" t="s">
        <v>72</v>
      </c>
      <c r="K75">
        <v>56</v>
      </c>
      <c r="L75" s="27" t="s">
        <v>71</v>
      </c>
      <c r="M75">
        <v>38</v>
      </c>
    </row>
    <row r="76" spans="2:18" x14ac:dyDescent="0.25">
      <c r="D76" t="str">
        <f>B21</f>
        <v>Profit before tax</v>
      </c>
      <c r="G76" s="25">
        <f>D21</f>
        <v>232</v>
      </c>
      <c r="I76" s="27" t="s">
        <v>73</v>
      </c>
      <c r="K76" s="25">
        <f>D45</f>
        <v>14</v>
      </c>
      <c r="L76" s="27"/>
    </row>
    <row r="77" spans="2:18" x14ac:dyDescent="0.25">
      <c r="D77" t="s">
        <v>56</v>
      </c>
      <c r="I77" s="27" t="s">
        <v>74</v>
      </c>
      <c r="K77" s="25">
        <f>K78-K76-K75-K74</f>
        <v>194</v>
      </c>
      <c r="L77" s="27" t="s">
        <v>70</v>
      </c>
      <c r="M77" s="25">
        <f>D31</f>
        <v>544</v>
      </c>
    </row>
    <row r="78" spans="2:18" ht="16.5" thickBot="1" x14ac:dyDescent="0.3">
      <c r="D78" t="str">
        <f>B20</f>
        <v>Finance costs</v>
      </c>
      <c r="F78" s="25">
        <f>C20</f>
        <v>14</v>
      </c>
      <c r="I78" s="27"/>
      <c r="K78" s="30">
        <f>M78</f>
        <v>656</v>
      </c>
      <c r="M78" s="30">
        <f>SUM(M74:M77)</f>
        <v>656</v>
      </c>
    </row>
    <row r="79" spans="2:18" x14ac:dyDescent="0.25">
      <c r="D79" t="str">
        <f>B15</f>
        <v>Interest income</v>
      </c>
      <c r="F79" s="25">
        <f>-D15</f>
        <v>-6</v>
      </c>
      <c r="I79" s="27"/>
    </row>
    <row r="80" spans="2:18" x14ac:dyDescent="0.25">
      <c r="D80" t="s">
        <v>57</v>
      </c>
      <c r="F80">
        <v>74</v>
      </c>
      <c r="I80" s="27"/>
      <c r="K80" t="s">
        <v>78</v>
      </c>
    </row>
    <row r="81" spans="4:13" x14ac:dyDescent="0.25">
      <c r="D81" t="s">
        <v>58</v>
      </c>
      <c r="F81">
        <f>38-42</f>
        <v>-4</v>
      </c>
      <c r="I81" s="27"/>
      <c r="J81" s="29"/>
      <c r="K81" s="29"/>
      <c r="L81" s="28" t="s">
        <v>69</v>
      </c>
      <c r="M81" s="26">
        <f>F44</f>
        <v>70</v>
      </c>
    </row>
    <row r="82" spans="4:13" x14ac:dyDescent="0.25">
      <c r="D82" t="s">
        <v>59</v>
      </c>
      <c r="F82" s="25">
        <f>F33-D33</f>
        <v>2</v>
      </c>
      <c r="G82" s="25">
        <f>SUM(F78:F82)</f>
        <v>80</v>
      </c>
      <c r="I82" s="27"/>
      <c r="J82" s="27" t="s">
        <v>79</v>
      </c>
      <c r="K82">
        <v>2</v>
      </c>
    </row>
    <row r="83" spans="4:13" x14ac:dyDescent="0.25">
      <c r="D83" s="4" t="s">
        <v>60</v>
      </c>
      <c r="G83" s="26">
        <f>G82+G76</f>
        <v>312</v>
      </c>
      <c r="I83" s="27" t="s">
        <v>70</v>
      </c>
      <c r="K83" s="25">
        <f>D44</f>
        <v>88</v>
      </c>
      <c r="L83" s="27" t="s">
        <v>74</v>
      </c>
      <c r="M83" s="25">
        <f>M84-M82-M81</f>
        <v>20</v>
      </c>
    </row>
    <row r="84" spans="4:13" x14ac:dyDescent="0.25">
      <c r="D84" s="4" t="s">
        <v>61</v>
      </c>
      <c r="I84" s="27"/>
      <c r="K84" s="25">
        <f>SUM(K82:K83)</f>
        <v>90</v>
      </c>
      <c r="M84" s="25">
        <f>K84</f>
        <v>90</v>
      </c>
    </row>
    <row r="85" spans="4:13" x14ac:dyDescent="0.25">
      <c r="D85" t="str">
        <f>B36</f>
        <v>Inventories</v>
      </c>
      <c r="F85" s="25">
        <f>E36-C36</f>
        <v>50</v>
      </c>
      <c r="I85" s="27"/>
    </row>
    <row r="86" spans="4:13" x14ac:dyDescent="0.25">
      <c r="D86" t="str">
        <f t="shared" ref="D86:D87" si="0">B37</f>
        <v>Trade receivables</v>
      </c>
      <c r="F86" s="25">
        <f>E37-C37</f>
        <v>-24</v>
      </c>
      <c r="I86" s="27"/>
      <c r="J86" s="29"/>
      <c r="K86" s="29"/>
      <c r="L86" s="28" t="s">
        <v>82</v>
      </c>
      <c r="M86" s="26">
        <f>E51</f>
        <v>84</v>
      </c>
    </row>
    <row r="87" spans="4:13" x14ac:dyDescent="0.25">
      <c r="D87" t="str">
        <f>B55</f>
        <v>Trade payables</v>
      </c>
      <c r="F87" s="25">
        <f>C55-E55</f>
        <v>170</v>
      </c>
      <c r="G87" s="25">
        <f>SUM(F85:F87)</f>
        <v>196</v>
      </c>
      <c r="I87" s="27"/>
      <c r="J87" t="s">
        <v>86</v>
      </c>
      <c r="K87" s="25">
        <f>K91-K90-K89</f>
        <v>36</v>
      </c>
      <c r="L87" s="27" t="s">
        <v>83</v>
      </c>
      <c r="M87" s="25">
        <f>E57</f>
        <v>6</v>
      </c>
    </row>
    <row r="88" spans="4:13" x14ac:dyDescent="0.25">
      <c r="D88" t="s">
        <v>62</v>
      </c>
      <c r="G88" s="26">
        <f>G87+G83</f>
        <v>508</v>
      </c>
      <c r="I88" s="27"/>
      <c r="L88" s="27" t="s">
        <v>85</v>
      </c>
      <c r="M88">
        <f>K75</f>
        <v>56</v>
      </c>
    </row>
    <row r="89" spans="4:13" x14ac:dyDescent="0.25">
      <c r="D89" t="s">
        <v>63</v>
      </c>
      <c r="G89" s="25">
        <f>C58-(E58-D22)</f>
        <v>-46</v>
      </c>
      <c r="I89" s="27" t="s">
        <v>84</v>
      </c>
      <c r="K89" s="25">
        <f>C51</f>
        <v>100</v>
      </c>
      <c r="L89" s="27"/>
    </row>
    <row r="90" spans="4:13" x14ac:dyDescent="0.25">
      <c r="D90" s="4" t="s">
        <v>64</v>
      </c>
      <c r="G90" s="26">
        <f>SUM(G88:G89)</f>
        <v>462</v>
      </c>
      <c r="I90" s="27" t="s">
        <v>83</v>
      </c>
      <c r="K90" s="25">
        <f>C57</f>
        <v>10</v>
      </c>
    </row>
    <row r="91" spans="4:13" ht="16.5" thickBot="1" x14ac:dyDescent="0.3">
      <c r="D91" s="4" t="s">
        <v>65</v>
      </c>
      <c r="I91" s="27"/>
      <c r="K91" s="31">
        <f>M91</f>
        <v>146</v>
      </c>
      <c r="M91" s="32">
        <f>SUM(M86:M90)</f>
        <v>146</v>
      </c>
    </row>
    <row r="92" spans="4:13" x14ac:dyDescent="0.25">
      <c r="D92" t="s">
        <v>66</v>
      </c>
      <c r="F92">
        <v>42</v>
      </c>
      <c r="I92" s="27"/>
    </row>
    <row r="93" spans="4:13" x14ac:dyDescent="0.25">
      <c r="D93" t="s">
        <v>91</v>
      </c>
      <c r="F93" s="25">
        <f>E38+D15-C38</f>
        <v>8</v>
      </c>
      <c r="I93" s="27"/>
    </row>
    <row r="94" spans="4:13" x14ac:dyDescent="0.25">
      <c r="D94" t="s">
        <v>67</v>
      </c>
      <c r="F94" s="25">
        <f>-D32</f>
        <v>-190</v>
      </c>
      <c r="I94" s="27"/>
      <c r="K94" t="s">
        <v>92</v>
      </c>
    </row>
    <row r="95" spans="4:13" x14ac:dyDescent="0.25">
      <c r="D95" t="s">
        <v>75</v>
      </c>
      <c r="F95" s="25">
        <f>-K77</f>
        <v>-194</v>
      </c>
      <c r="I95" s="27"/>
      <c r="J95" s="29"/>
      <c r="K95" s="29"/>
      <c r="L95" s="28" t="s">
        <v>69</v>
      </c>
      <c r="M95" s="26">
        <f>F46</f>
        <v>178</v>
      </c>
    </row>
    <row r="96" spans="4:13" x14ac:dyDescent="0.25">
      <c r="D96" t="s">
        <v>76</v>
      </c>
      <c r="G96">
        <f>SUM(F92:F95)</f>
        <v>-334</v>
      </c>
      <c r="I96" s="27" t="s">
        <v>81</v>
      </c>
      <c r="K96" s="25">
        <f>K99-K98</f>
        <v>48</v>
      </c>
      <c r="L96" s="27" t="s">
        <v>93</v>
      </c>
      <c r="M96" s="25">
        <f>D23</f>
        <v>168</v>
      </c>
    </row>
    <row r="97" spans="4:13" x14ac:dyDescent="0.25">
      <c r="D97" s="4" t="s">
        <v>77</v>
      </c>
      <c r="I97" s="27"/>
      <c r="L97" s="27"/>
    </row>
    <row r="98" spans="4:13" x14ac:dyDescent="0.25">
      <c r="D98" t="str">
        <f>B43</f>
        <v>Ordinary share capital (Sh.2 par value)</v>
      </c>
      <c r="F98" s="25">
        <f>D43-F43</f>
        <v>20</v>
      </c>
      <c r="I98" s="27" t="s">
        <v>70</v>
      </c>
      <c r="K98" s="25">
        <f>D46</f>
        <v>298</v>
      </c>
      <c r="L98" s="27"/>
    </row>
    <row r="99" spans="4:13" ht="16.5" thickBot="1" x14ac:dyDescent="0.3">
      <c r="D99" t="str">
        <f>B44</f>
        <v xml:space="preserve">Share premium </v>
      </c>
      <c r="F99" s="25">
        <f>M83</f>
        <v>20</v>
      </c>
      <c r="I99" s="27"/>
      <c r="K99" s="32">
        <f>M99</f>
        <v>346</v>
      </c>
      <c r="M99" s="32">
        <f>SUM(M95:M98)</f>
        <v>346</v>
      </c>
    </row>
    <row r="100" spans="4:13" x14ac:dyDescent="0.25">
      <c r="D100" t="s">
        <v>80</v>
      </c>
      <c r="F100">
        <f>-K82</f>
        <v>-2</v>
      </c>
      <c r="I100" s="27"/>
    </row>
    <row r="101" spans="4:13" x14ac:dyDescent="0.25">
      <c r="D101" t="s">
        <v>81</v>
      </c>
      <c r="F101" s="25">
        <f>-K96</f>
        <v>-48</v>
      </c>
    </row>
    <row r="102" spans="4:13" x14ac:dyDescent="0.25">
      <c r="D102" t="str">
        <f>B50</f>
        <v xml:space="preserve">6% Loan stock </v>
      </c>
      <c r="F102" s="25">
        <f>C50-E50</f>
        <v>-40</v>
      </c>
    </row>
    <row r="103" spans="4:13" x14ac:dyDescent="0.25">
      <c r="D103" t="str">
        <f>B51</f>
        <v>Obligations under finance lease</v>
      </c>
      <c r="F103" s="25">
        <f>-K87</f>
        <v>-36</v>
      </c>
    </row>
    <row r="104" spans="4:13" x14ac:dyDescent="0.25">
      <c r="D104" t="str">
        <f>D78</f>
        <v>Finance costs</v>
      </c>
      <c r="F104" s="25">
        <f>C56-(E56+C20)</f>
        <v>-12</v>
      </c>
    </row>
    <row r="105" spans="4:13" x14ac:dyDescent="0.25">
      <c r="D105" t="s">
        <v>87</v>
      </c>
      <c r="G105" s="25">
        <f>SUM(F98:F104)</f>
        <v>-98</v>
      </c>
    </row>
    <row r="106" spans="4:13" x14ac:dyDescent="0.25">
      <c r="D106" t="s">
        <v>88</v>
      </c>
      <c r="G106" s="26">
        <f>G105+G96+G90</f>
        <v>30</v>
      </c>
    </row>
    <row r="107" spans="4:13" x14ac:dyDescent="0.25">
      <c r="D107" t="s">
        <v>89</v>
      </c>
      <c r="G107" s="25">
        <f>E39-E54</f>
        <v>-38</v>
      </c>
    </row>
    <row r="108" spans="4:13" ht="16.5" thickBot="1" x14ac:dyDescent="0.3">
      <c r="D108" t="s">
        <v>90</v>
      </c>
      <c r="G108" s="32">
        <f>C39-C54</f>
        <v>-8</v>
      </c>
    </row>
  </sheetData>
  <mergeCells count="5">
    <mergeCell ref="B2:I2"/>
    <mergeCell ref="C28:D28"/>
    <mergeCell ref="E28:F28"/>
    <mergeCell ref="I69:R69"/>
    <mergeCell ref="D73:G7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MBUGUA</dc:creator>
  <cp:lastModifiedBy>JOSEPH MBUGUA</cp:lastModifiedBy>
  <dcterms:created xsi:type="dcterms:W3CDTF">2024-08-24T04:29:47Z</dcterms:created>
  <dcterms:modified xsi:type="dcterms:W3CDTF">2024-08-24T06:02:23Z</dcterms:modified>
</cp:coreProperties>
</file>